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81FDE836-9CDE-4C46-9100-D1273CA556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полн. образование для детей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3" l="1"/>
  <c r="F95" i="3"/>
  <c r="G95" i="3"/>
  <c r="H95" i="3"/>
  <c r="I95" i="3"/>
  <c r="J95" i="3"/>
  <c r="K95" i="3"/>
  <c r="L95" i="3"/>
  <c r="M95" i="3"/>
  <c r="N95" i="3"/>
  <c r="O95" i="3"/>
  <c r="D95" i="3"/>
  <c r="A92" i="3"/>
  <c r="A93" i="3"/>
  <c r="A94" i="3"/>
  <c r="A95" i="3"/>
  <c r="A91" i="3"/>
  <c r="A90" i="3"/>
  <c r="A89" i="3"/>
  <c r="A88" i="3"/>
  <c r="A87" i="3"/>
  <c r="A86" i="3"/>
  <c r="E8" i="3" l="1"/>
  <c r="F8" i="3"/>
  <c r="G8" i="3"/>
  <c r="H8" i="3"/>
  <c r="I8" i="3"/>
  <c r="J8" i="3"/>
  <c r="K8" i="3"/>
  <c r="L8" i="3"/>
  <c r="M8" i="3"/>
  <c r="N8" i="3"/>
  <c r="O8" i="3"/>
  <c r="D8" i="3"/>
  <c r="P8" i="3" s="1"/>
  <c r="A15" i="3"/>
  <c r="A21" i="3"/>
  <c r="A14" i="3"/>
  <c r="A20" i="3" s="1"/>
  <c r="A13" i="3"/>
  <c r="A19" i="3" s="1"/>
  <c r="A12" i="3"/>
  <c r="A18" i="3" s="1"/>
  <c r="E86" i="3" l="1"/>
  <c r="F86" i="3"/>
  <c r="G86" i="3"/>
  <c r="H86" i="3"/>
  <c r="I86" i="3"/>
  <c r="J86" i="3"/>
  <c r="K86" i="3"/>
  <c r="L86" i="3"/>
  <c r="M86" i="3"/>
  <c r="N86" i="3"/>
  <c r="O86" i="3"/>
  <c r="D86" i="3"/>
  <c r="E94" i="3"/>
  <c r="F94" i="3"/>
  <c r="G94" i="3"/>
  <c r="H94" i="3"/>
  <c r="I94" i="3"/>
  <c r="J94" i="3"/>
  <c r="K94" i="3"/>
  <c r="L94" i="3"/>
  <c r="M94" i="3"/>
  <c r="N94" i="3"/>
  <c r="O94" i="3"/>
  <c r="E87" i="3"/>
  <c r="F87" i="3"/>
  <c r="G87" i="3"/>
  <c r="H87" i="3"/>
  <c r="I87" i="3"/>
  <c r="J87" i="3"/>
  <c r="K87" i="3"/>
  <c r="L87" i="3"/>
  <c r="M87" i="3"/>
  <c r="N87" i="3"/>
  <c r="O87" i="3"/>
  <c r="E88" i="3"/>
  <c r="F88" i="3"/>
  <c r="G88" i="3"/>
  <c r="H88" i="3"/>
  <c r="I88" i="3"/>
  <c r="J88" i="3"/>
  <c r="K88" i="3"/>
  <c r="L88" i="3"/>
  <c r="M88" i="3"/>
  <c r="N88" i="3"/>
  <c r="O88" i="3"/>
  <c r="E89" i="3"/>
  <c r="F89" i="3"/>
  <c r="G89" i="3"/>
  <c r="H89" i="3"/>
  <c r="I89" i="3"/>
  <c r="J89" i="3"/>
  <c r="K89" i="3"/>
  <c r="L89" i="3"/>
  <c r="M89" i="3"/>
  <c r="N89" i="3"/>
  <c r="O89" i="3"/>
  <c r="E90" i="3"/>
  <c r="F90" i="3"/>
  <c r="G90" i="3"/>
  <c r="H90" i="3"/>
  <c r="I90" i="3"/>
  <c r="J90" i="3"/>
  <c r="K90" i="3"/>
  <c r="L90" i="3"/>
  <c r="M90" i="3"/>
  <c r="N90" i="3"/>
  <c r="O90" i="3"/>
  <c r="D89" i="3"/>
  <c r="D90" i="3"/>
  <c r="D94" i="3"/>
  <c r="D88" i="3"/>
  <c r="D87" i="3"/>
  <c r="E72" i="3" l="1"/>
  <c r="F72" i="3"/>
  <c r="G72" i="3"/>
  <c r="H72" i="3"/>
  <c r="I72" i="3"/>
  <c r="J72" i="3"/>
  <c r="K72" i="3"/>
  <c r="L72" i="3"/>
  <c r="M72" i="3"/>
  <c r="N72" i="3"/>
  <c r="O72" i="3"/>
  <c r="D72" i="3"/>
  <c r="P66" i="3" s="1"/>
  <c r="A73" i="3"/>
  <c r="A72" i="3"/>
  <c r="A71" i="3"/>
  <c r="A70" i="3"/>
  <c r="E71" i="3" l="1"/>
  <c r="F71" i="3"/>
  <c r="G71" i="3"/>
  <c r="H71" i="3"/>
  <c r="I71" i="3"/>
  <c r="J71" i="3"/>
  <c r="K71" i="3"/>
  <c r="L71" i="3"/>
  <c r="M71" i="3"/>
  <c r="N71" i="3"/>
  <c r="O71" i="3"/>
  <c r="D71" i="3"/>
  <c r="D70" i="3"/>
  <c r="P65" i="3" l="1"/>
  <c r="D104" i="3"/>
  <c r="E73" i="3"/>
  <c r="F73" i="3"/>
  <c r="G73" i="3"/>
  <c r="H73" i="3"/>
  <c r="I73" i="3"/>
  <c r="J73" i="3"/>
  <c r="K73" i="3"/>
  <c r="L73" i="3"/>
  <c r="M73" i="3"/>
  <c r="N73" i="3"/>
  <c r="O73" i="3"/>
  <c r="D73" i="3"/>
  <c r="E70" i="3"/>
  <c r="F70" i="3"/>
  <c r="G70" i="3"/>
  <c r="H70" i="3"/>
  <c r="I70" i="3"/>
  <c r="J70" i="3"/>
  <c r="K70" i="3"/>
  <c r="L70" i="3"/>
  <c r="M70" i="3"/>
  <c r="N70" i="3"/>
  <c r="O70" i="3"/>
  <c r="D69" i="3" l="1"/>
  <c r="P67" i="3"/>
  <c r="P64" i="3"/>
  <c r="D9" i="3"/>
  <c r="E11" i="3"/>
  <c r="F11" i="3"/>
  <c r="G11" i="3"/>
  <c r="H11" i="3"/>
  <c r="I11" i="3"/>
  <c r="J11" i="3"/>
  <c r="K11" i="3"/>
  <c r="L11" i="3"/>
  <c r="D11" i="3"/>
  <c r="P63" i="3" l="1"/>
  <c r="E63" i="3"/>
  <c r="F63" i="3"/>
  <c r="G63" i="3"/>
  <c r="H63" i="3"/>
  <c r="I63" i="3"/>
  <c r="J63" i="3"/>
  <c r="K63" i="3"/>
  <c r="L63" i="3"/>
  <c r="M63" i="3"/>
  <c r="N63" i="3"/>
  <c r="O63" i="3"/>
  <c r="D63" i="3"/>
  <c r="E114" i="3"/>
  <c r="F114" i="3"/>
  <c r="G114" i="3"/>
  <c r="H114" i="3"/>
  <c r="I114" i="3"/>
  <c r="J114" i="3"/>
  <c r="K114" i="3"/>
  <c r="L114" i="3"/>
  <c r="M114" i="3"/>
  <c r="N114" i="3"/>
  <c r="O114" i="3"/>
  <c r="D114" i="3"/>
  <c r="E109" i="3"/>
  <c r="F109" i="3"/>
  <c r="G109" i="3"/>
  <c r="H109" i="3"/>
  <c r="I109" i="3"/>
  <c r="J109" i="3"/>
  <c r="K109" i="3"/>
  <c r="L109" i="3"/>
  <c r="M109" i="3"/>
  <c r="N109" i="3"/>
  <c r="O109" i="3"/>
  <c r="D109" i="3"/>
  <c r="E104" i="3"/>
  <c r="F104" i="3"/>
  <c r="G104" i="3"/>
  <c r="H104" i="3"/>
  <c r="I104" i="3"/>
  <c r="J104" i="3"/>
  <c r="K104" i="3"/>
  <c r="L104" i="3"/>
  <c r="M104" i="3"/>
  <c r="N104" i="3"/>
  <c r="O104" i="3"/>
  <c r="E100" i="3"/>
  <c r="F100" i="3"/>
  <c r="G100" i="3"/>
  <c r="H100" i="3"/>
  <c r="I100" i="3"/>
  <c r="J100" i="3"/>
  <c r="K100" i="3"/>
  <c r="L100" i="3"/>
  <c r="M100" i="3"/>
  <c r="N100" i="3"/>
  <c r="O100" i="3"/>
  <c r="D100" i="3"/>
  <c r="E9" i="3"/>
  <c r="D49" i="3" l="1"/>
  <c r="E69" i="3"/>
  <c r="E49" i="3" s="1"/>
  <c r="N69" i="3"/>
  <c r="N49" i="3" s="1"/>
  <c r="G69" i="3"/>
  <c r="G49" i="3" s="1"/>
  <c r="J69" i="3"/>
  <c r="J49" i="3" s="1"/>
  <c r="M69" i="3"/>
  <c r="M49" i="3" s="1"/>
  <c r="I69" i="3"/>
  <c r="I49" i="3" s="1"/>
  <c r="F69" i="3"/>
  <c r="F49" i="3" s="1"/>
  <c r="H69" i="3"/>
  <c r="H49" i="3" s="1"/>
  <c r="L69" i="3"/>
  <c r="L49" i="3" s="1"/>
  <c r="O69" i="3"/>
  <c r="O49" i="3" s="1"/>
  <c r="K69" i="3"/>
  <c r="K49" i="3" s="1"/>
  <c r="F9" i="3"/>
  <c r="E119" i="3"/>
  <c r="G119" i="3"/>
  <c r="J119" i="3"/>
  <c r="K119" i="3"/>
  <c r="M119" i="3"/>
  <c r="N119" i="3"/>
  <c r="D119" i="3"/>
  <c r="D108" i="3"/>
  <c r="D7" i="3"/>
  <c r="K52" i="3" l="1"/>
  <c r="K96" i="3" s="1"/>
  <c r="N52" i="3"/>
  <c r="N96" i="3" s="1"/>
  <c r="F52" i="3"/>
  <c r="F96" i="3" s="1"/>
  <c r="I52" i="3"/>
  <c r="I96" i="3" s="1"/>
  <c r="E52" i="3"/>
  <c r="E96" i="3" s="1"/>
  <c r="O52" i="3"/>
  <c r="O96" i="3" s="1"/>
  <c r="D52" i="3"/>
  <c r="D96" i="3" s="1"/>
  <c r="L52" i="3"/>
  <c r="L96" i="3" s="1"/>
  <c r="H52" i="3"/>
  <c r="H96" i="3" s="1"/>
  <c r="G9" i="3"/>
  <c r="O119" i="3"/>
  <c r="I119" i="3"/>
  <c r="F119" i="3"/>
  <c r="L119" i="3"/>
  <c r="H119" i="3"/>
  <c r="D6" i="3"/>
  <c r="D5" i="3" l="1"/>
  <c r="D30" i="3" s="1"/>
  <c r="H9" i="3"/>
  <c r="E6" i="3"/>
  <c r="E7" i="3"/>
  <c r="F6" i="3"/>
  <c r="F7" i="3"/>
  <c r="D29" i="3" l="1"/>
  <c r="D27" i="3"/>
  <c r="D28" i="3"/>
  <c r="D26" i="3"/>
  <c r="D25" i="3"/>
  <c r="D24" i="3"/>
  <c r="D84" i="3" s="1"/>
  <c r="D31" i="3"/>
  <c r="F5" i="3"/>
  <c r="E5" i="3"/>
  <c r="I9" i="3"/>
  <c r="D80" i="3"/>
  <c r="D79" i="3" s="1"/>
  <c r="G6" i="3"/>
  <c r="H6" i="3"/>
  <c r="G7" i="3"/>
  <c r="F29" i="3" l="1"/>
  <c r="F30" i="3"/>
  <c r="E29" i="3"/>
  <c r="E30" i="3"/>
  <c r="D85" i="3"/>
  <c r="G56" i="3"/>
  <c r="G52" i="3" s="1"/>
  <c r="G96" i="3" s="1"/>
  <c r="E27" i="3"/>
  <c r="E28" i="3"/>
  <c r="F27" i="3"/>
  <c r="F28" i="3"/>
  <c r="E25" i="3"/>
  <c r="E26" i="3"/>
  <c r="F25" i="3"/>
  <c r="F26" i="3"/>
  <c r="E24" i="3"/>
  <c r="E84" i="3" s="1"/>
  <c r="F24" i="3"/>
  <c r="F84" i="3" s="1"/>
  <c r="D23" i="3"/>
  <c r="E31" i="3"/>
  <c r="F31" i="3"/>
  <c r="G5" i="3"/>
  <c r="G30" i="3" s="1"/>
  <c r="J9" i="3"/>
  <c r="F80" i="3"/>
  <c r="F79" i="3" s="1"/>
  <c r="E80" i="3"/>
  <c r="E79" i="3" s="1"/>
  <c r="H7" i="3"/>
  <c r="I6" i="3"/>
  <c r="E85" i="3" l="1"/>
  <c r="F85" i="3"/>
  <c r="G29" i="3"/>
  <c r="D33" i="3"/>
  <c r="D34" i="3" s="1"/>
  <c r="G27" i="3"/>
  <c r="G28" i="3"/>
  <c r="G25" i="3"/>
  <c r="G26" i="3"/>
  <c r="G24" i="3"/>
  <c r="G84" i="3" s="1"/>
  <c r="G31" i="3"/>
  <c r="H5" i="3"/>
  <c r="E23" i="3"/>
  <c r="F23" i="3"/>
  <c r="K9" i="3"/>
  <c r="G80" i="3"/>
  <c r="G79" i="3" s="1"/>
  <c r="N7" i="3"/>
  <c r="O7" i="3"/>
  <c r="J6" i="3"/>
  <c r="I7" i="3"/>
  <c r="H29" i="3" l="1"/>
  <c r="H30" i="3"/>
  <c r="G85" i="3"/>
  <c r="H27" i="3"/>
  <c r="H28" i="3"/>
  <c r="H26" i="3"/>
  <c r="H25" i="3"/>
  <c r="H24" i="3"/>
  <c r="H84" i="3" s="1"/>
  <c r="H31" i="3"/>
  <c r="G23" i="3"/>
  <c r="I5" i="3"/>
  <c r="L9" i="3"/>
  <c r="F33" i="3"/>
  <c r="F34" i="3" s="1"/>
  <c r="E33" i="3"/>
  <c r="E34" i="3" s="1"/>
  <c r="H80" i="3"/>
  <c r="H79" i="3" s="1"/>
  <c r="J7" i="3"/>
  <c r="K6" i="3"/>
  <c r="I29" i="3" l="1"/>
  <c r="I30" i="3"/>
  <c r="H85" i="3"/>
  <c r="J56" i="3"/>
  <c r="J52" i="3" s="1"/>
  <c r="J96" i="3" s="1"/>
  <c r="I27" i="3"/>
  <c r="I28" i="3"/>
  <c r="I25" i="3"/>
  <c r="I26" i="3"/>
  <c r="I24" i="3"/>
  <c r="I84" i="3" s="1"/>
  <c r="I31" i="3"/>
  <c r="H23" i="3"/>
  <c r="J5" i="3"/>
  <c r="J30" i="3" s="1"/>
  <c r="M9" i="3"/>
  <c r="G33" i="3"/>
  <c r="G34" i="3" s="1"/>
  <c r="I80" i="3"/>
  <c r="I79" i="3" s="1"/>
  <c r="K7" i="3"/>
  <c r="M11" i="3"/>
  <c r="L6" i="3"/>
  <c r="I85" i="3" l="1"/>
  <c r="J29" i="3"/>
  <c r="H33" i="3"/>
  <c r="H34" i="3" s="1"/>
  <c r="J27" i="3"/>
  <c r="J28" i="3"/>
  <c r="J25" i="3"/>
  <c r="J26" i="3"/>
  <c r="J24" i="3"/>
  <c r="J84" i="3" s="1"/>
  <c r="J31" i="3"/>
  <c r="I23" i="3"/>
  <c r="K5" i="3"/>
  <c r="K30" i="3" s="1"/>
  <c r="O9" i="3"/>
  <c r="N9" i="3"/>
  <c r="J80" i="3"/>
  <c r="J79" i="3" s="1"/>
  <c r="M6" i="3"/>
  <c r="N11" i="3"/>
  <c r="M7" i="3"/>
  <c r="L7" i="3"/>
  <c r="J85" i="3" l="1"/>
  <c r="K29" i="3"/>
  <c r="K28" i="3"/>
  <c r="K27" i="3"/>
  <c r="K26" i="3"/>
  <c r="K25" i="3"/>
  <c r="K24" i="3"/>
  <c r="K84" i="3" s="1"/>
  <c r="P9" i="3"/>
  <c r="P7" i="3"/>
  <c r="K31" i="3"/>
  <c r="J23" i="3"/>
  <c r="L5" i="3"/>
  <c r="I33" i="3"/>
  <c r="I34" i="3" s="1"/>
  <c r="K80" i="3"/>
  <c r="K79" i="3" s="1"/>
  <c r="M5" i="3"/>
  <c r="N6" i="3"/>
  <c r="M29" i="3" l="1"/>
  <c r="M30" i="3"/>
  <c r="L29" i="3"/>
  <c r="L30" i="3"/>
  <c r="K85" i="3"/>
  <c r="M56" i="3"/>
  <c r="M52" i="3" s="1"/>
  <c r="M96" i="3" s="1"/>
  <c r="M27" i="3"/>
  <c r="M28" i="3"/>
  <c r="L27" i="3"/>
  <c r="L28" i="3"/>
  <c r="M25" i="3"/>
  <c r="M26" i="3"/>
  <c r="L26" i="3"/>
  <c r="L25" i="3"/>
  <c r="L24" i="3"/>
  <c r="L84" i="3" s="1"/>
  <c r="M24" i="3"/>
  <c r="M84" i="3" s="1"/>
  <c r="L31" i="3"/>
  <c r="M31" i="3"/>
  <c r="O6" i="3"/>
  <c r="P6" i="3" s="1"/>
  <c r="O11" i="3"/>
  <c r="K23" i="3"/>
  <c r="K33" i="3" s="1"/>
  <c r="K34" i="3" s="1"/>
  <c r="M80" i="3"/>
  <c r="M79" i="3" s="1"/>
  <c r="J33" i="3"/>
  <c r="J34" i="3" s="1"/>
  <c r="L80" i="3"/>
  <c r="L79" i="3" s="1"/>
  <c r="N5" i="3"/>
  <c r="L85" i="3" l="1"/>
  <c r="M85" i="3"/>
  <c r="N29" i="3"/>
  <c r="N30" i="3"/>
  <c r="N27" i="3"/>
  <c r="N28" i="3"/>
  <c r="N25" i="3"/>
  <c r="N26" i="3"/>
  <c r="N24" i="3"/>
  <c r="N84" i="3" s="1"/>
  <c r="O5" i="3"/>
  <c r="N31" i="3"/>
  <c r="L23" i="3"/>
  <c r="M23" i="3"/>
  <c r="N80" i="3"/>
  <c r="N79" i="3" s="1"/>
  <c r="N85" i="3" l="1"/>
  <c r="O29" i="3"/>
  <c r="O30" i="3"/>
  <c r="L33" i="3"/>
  <c r="L34" i="3" s="1"/>
  <c r="M33" i="3"/>
  <c r="M34" i="3" s="1"/>
  <c r="O28" i="3"/>
  <c r="O27" i="3"/>
  <c r="O25" i="3"/>
  <c r="O26" i="3"/>
  <c r="P5" i="3"/>
  <c r="O24" i="3"/>
  <c r="O84" i="3" s="1"/>
  <c r="O31" i="3"/>
  <c r="O80" i="3"/>
  <c r="O79" i="3" s="1"/>
  <c r="N23" i="3"/>
  <c r="O85" i="3" l="1"/>
  <c r="N33" i="3"/>
  <c r="N34" i="3" s="1"/>
  <c r="E44" i="3"/>
  <c r="E93" i="3" s="1"/>
  <c r="I44" i="3"/>
  <c r="I93" i="3" s="1"/>
  <c r="M44" i="3"/>
  <c r="M93" i="3" s="1"/>
  <c r="D43" i="3"/>
  <c r="D92" i="3" s="1"/>
  <c r="H42" i="3"/>
  <c r="H91" i="3" s="1"/>
  <c r="L42" i="3"/>
  <c r="L91" i="3" s="1"/>
  <c r="D42" i="3"/>
  <c r="D91" i="3" s="1"/>
  <c r="M42" i="3"/>
  <c r="M91" i="3" s="1"/>
  <c r="G44" i="3"/>
  <c r="G93" i="3" s="1"/>
  <c r="O44" i="3"/>
  <c r="O93" i="3" s="1"/>
  <c r="F42" i="3"/>
  <c r="F91" i="3" s="1"/>
  <c r="N42" i="3"/>
  <c r="N91" i="3" s="1"/>
  <c r="L44" i="3"/>
  <c r="L93" i="3" s="1"/>
  <c r="G42" i="3"/>
  <c r="G91" i="3" s="1"/>
  <c r="K42" i="3"/>
  <c r="K91" i="3" s="1"/>
  <c r="O42" i="3"/>
  <c r="O91" i="3" s="1"/>
  <c r="F44" i="3"/>
  <c r="F93" i="3" s="1"/>
  <c r="J44" i="3"/>
  <c r="J93" i="3" s="1"/>
  <c r="N44" i="3"/>
  <c r="N93" i="3" s="1"/>
  <c r="E42" i="3"/>
  <c r="E91" i="3" s="1"/>
  <c r="I42" i="3"/>
  <c r="I91" i="3" s="1"/>
  <c r="K44" i="3"/>
  <c r="K93" i="3" s="1"/>
  <c r="J42" i="3"/>
  <c r="J91" i="3" s="1"/>
  <c r="H44" i="3"/>
  <c r="H93" i="3" s="1"/>
  <c r="D44" i="3"/>
  <c r="D93" i="3" s="1"/>
  <c r="G43" i="3"/>
  <c r="G92" i="3" s="1"/>
  <c r="K43" i="3"/>
  <c r="K92" i="3" s="1"/>
  <c r="O43" i="3"/>
  <c r="O92" i="3" s="1"/>
  <c r="I43" i="3"/>
  <c r="I92" i="3" s="1"/>
  <c r="J43" i="3"/>
  <c r="J92" i="3" s="1"/>
  <c r="H43" i="3"/>
  <c r="H92" i="3" s="1"/>
  <c r="L43" i="3"/>
  <c r="L92" i="3" s="1"/>
  <c r="E43" i="3"/>
  <c r="E92" i="3" s="1"/>
  <c r="M43" i="3"/>
  <c r="M92" i="3" s="1"/>
  <c r="F43" i="3"/>
  <c r="F92" i="3" s="1"/>
  <c r="N43" i="3"/>
  <c r="N92" i="3" s="1"/>
  <c r="O23" i="3"/>
  <c r="O33" i="3" l="1"/>
  <c r="O34" i="3" s="1"/>
  <c r="D35" i="3"/>
  <c r="H35" i="3"/>
  <c r="H125" i="3" s="1"/>
  <c r="I35" i="3"/>
  <c r="I125" i="3" s="1"/>
  <c r="O35" i="3"/>
  <c r="I83" i="3"/>
  <c r="I99" i="3" s="1"/>
  <c r="I120" i="3" s="1"/>
  <c r="L35" i="3"/>
  <c r="E35" i="3"/>
  <c r="K35" i="3"/>
  <c r="O83" i="3"/>
  <c r="O99" i="3" s="1"/>
  <c r="O120" i="3" s="1"/>
  <c r="G35" i="3"/>
  <c r="J35" i="3"/>
  <c r="N35" i="3"/>
  <c r="E83" i="3"/>
  <c r="E99" i="3" s="1"/>
  <c r="E120" i="3" s="1"/>
  <c r="J83" i="3"/>
  <c r="J99" i="3" s="1"/>
  <c r="J120" i="3" s="1"/>
  <c r="F35" i="3"/>
  <c r="M35" i="3"/>
  <c r="F125" i="3" l="1"/>
  <c r="F126" i="3" s="1"/>
  <c r="G125" i="3"/>
  <c r="G126" i="3" s="1"/>
  <c r="J125" i="3"/>
  <c r="J126" i="3" s="1"/>
  <c r="L125" i="3"/>
  <c r="L126" i="3" s="1"/>
  <c r="M125" i="3"/>
  <c r="M126" i="3" s="1"/>
  <c r="N125" i="3"/>
  <c r="N126" i="3" s="1"/>
  <c r="K125" i="3"/>
  <c r="K126" i="3" s="1"/>
  <c r="O50" i="3"/>
  <c r="O57" i="3" s="1"/>
  <c r="O58" i="3" s="1"/>
  <c r="O125" i="3"/>
  <c r="O126" i="3" s="1"/>
  <c r="E125" i="3"/>
  <c r="E126" i="3" s="1"/>
  <c r="D125" i="3"/>
  <c r="D126" i="3" s="1"/>
  <c r="H50" i="3"/>
  <c r="H51" i="3" s="1"/>
  <c r="H126" i="3"/>
  <c r="I50" i="3"/>
  <c r="I57" i="3" s="1"/>
  <c r="I58" i="3" s="1"/>
  <c r="I126" i="3"/>
  <c r="L83" i="3"/>
  <c r="L99" i="3" s="1"/>
  <c r="L120" i="3" s="1"/>
  <c r="M83" i="3"/>
  <c r="M99" i="3" s="1"/>
  <c r="M120" i="3" s="1"/>
  <c r="H83" i="3"/>
  <c r="H99" i="3" s="1"/>
  <c r="H120" i="3" s="1"/>
  <c r="D83" i="3"/>
  <c r="D99" i="3" s="1"/>
  <c r="D120" i="3" s="1"/>
  <c r="D121" i="3" s="1"/>
  <c r="E78" i="3" s="1"/>
  <c r="E121" i="3" s="1"/>
  <c r="F78" i="3" s="1"/>
  <c r="G83" i="3"/>
  <c r="G99" i="3" s="1"/>
  <c r="G120" i="3" s="1"/>
  <c r="K83" i="3"/>
  <c r="K99" i="3" s="1"/>
  <c r="K120" i="3" s="1"/>
  <c r="L50" i="3"/>
  <c r="F83" i="3"/>
  <c r="F99" i="3" s="1"/>
  <c r="F120" i="3" s="1"/>
  <c r="N83" i="3"/>
  <c r="N99" i="3" s="1"/>
  <c r="N120" i="3" s="1"/>
  <c r="K50" i="3"/>
  <c r="N50" i="3"/>
  <c r="E50" i="3"/>
  <c r="M50" i="3"/>
  <c r="G50" i="3"/>
  <c r="F50" i="3"/>
  <c r="D50" i="3"/>
  <c r="J50" i="3"/>
  <c r="O51" i="3" l="1"/>
  <c r="L127" i="3"/>
  <c r="O127" i="3"/>
  <c r="H57" i="3"/>
  <c r="H58" i="3" s="1"/>
  <c r="I51" i="3"/>
  <c r="I127" i="3"/>
  <c r="H127" i="3"/>
  <c r="F121" i="3"/>
  <c r="G78" i="3" s="1"/>
  <c r="G121" i="3" s="1"/>
  <c r="H78" i="3" s="1"/>
  <c r="H121" i="3" s="1"/>
  <c r="I78" i="3" s="1"/>
  <c r="I121" i="3" s="1"/>
  <c r="J78" i="3" s="1"/>
  <c r="J121" i="3" s="1"/>
  <c r="K78" i="3" s="1"/>
  <c r="K121" i="3" s="1"/>
  <c r="L78" i="3" s="1"/>
  <c r="L121" i="3" s="1"/>
  <c r="M78" i="3" s="1"/>
  <c r="M121" i="3" s="1"/>
  <c r="N78" i="3" s="1"/>
  <c r="N121" i="3" s="1"/>
  <c r="O78" i="3" s="1"/>
  <c r="O121" i="3" s="1"/>
  <c r="L57" i="3"/>
  <c r="L58" i="3" s="1"/>
  <c r="L51" i="3"/>
  <c r="D51" i="3"/>
  <c r="D57" i="3"/>
  <c r="G127" i="3"/>
  <c r="E127" i="3"/>
  <c r="N57" i="3"/>
  <c r="N58" i="3" s="1"/>
  <c r="N51" i="3"/>
  <c r="K127" i="3"/>
  <c r="J57" i="3"/>
  <c r="J58" i="3" s="1"/>
  <c r="J51" i="3"/>
  <c r="J127" i="3"/>
  <c r="F57" i="3"/>
  <c r="F58" i="3" s="1"/>
  <c r="F51" i="3"/>
  <c r="M57" i="3"/>
  <c r="M58" i="3" s="1"/>
  <c r="M51" i="3"/>
  <c r="F127" i="3"/>
  <c r="M127" i="3"/>
  <c r="D127" i="3"/>
  <c r="G57" i="3"/>
  <c r="G58" i="3" s="1"/>
  <c r="G51" i="3"/>
  <c r="E57" i="3"/>
  <c r="E58" i="3" s="1"/>
  <c r="E51" i="3"/>
  <c r="N127" i="3"/>
  <c r="K57" i="3"/>
  <c r="K58" i="3" s="1"/>
  <c r="K51" i="3"/>
  <c r="D58" i="3" l="1"/>
  <c r="D59" i="3"/>
  <c r="E59" i="3" s="1"/>
  <c r="F59" i="3" s="1"/>
  <c r="G59" i="3" s="1"/>
  <c r="H59" i="3" s="1"/>
  <c r="I59" i="3" s="1"/>
  <c r="J59" i="3" s="1"/>
  <c r="K59" i="3" s="1"/>
  <c r="L59" i="3" s="1"/>
  <c r="M59" i="3" s="1"/>
  <c r="N59" i="3" s="1"/>
  <c r="O59" i="3" s="1"/>
</calcChain>
</file>

<file path=xl/sharedStrings.xml><?xml version="1.0" encoding="utf-8"?>
<sst xmlns="http://schemas.openxmlformats.org/spreadsheetml/2006/main" count="198" uniqueCount="82">
  <si>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</si>
  <si>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</si>
  <si>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</si>
  <si>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</si>
  <si>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</si>
  <si>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</si>
  <si>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</si>
  <si>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</si>
  <si>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</si>
  <si>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</si>
  <si>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</si>
  <si>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</si>
  <si>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</si>
  <si>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</si>
  <si>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</si>
  <si>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</si>
  <si>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</si>
  <si>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</si>
  <si>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</si>
  <si>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</si>
  <si>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</si>
  <si>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Важно! Ячейки, выделенные желтой заливкой заполняются вручную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</si>
  <si>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</si>
  <si>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</si>
  <si>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</si>
  <si>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</si>
  <si>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</si>
  <si>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</si>
  <si>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</si>
  <si>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</si>
  <si>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</si>
  <si>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</si>
  <si>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</si>
  <si>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</si>
  <si>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</si>
  <si>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</si>
  <si>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</si>
  <si>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</si>
  <si>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</si>
  <si>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</si>
  <si>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</si>
  <si>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</si>
  <si>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</si>
  <si>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</si>
  <si>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</si>
  <si>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</si>
  <si>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</si>
  <si>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</si>
  <si>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</si>
  <si>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</si>
  <si>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</si>
  <si>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</si>
  <si>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</si>
  <si>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</si>
  <si>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Сайт</t>
  </si>
  <si>
    <t>Налог/Сбор за осуществление деятельности</t>
  </si>
  <si>
    <t>Неоперационные расходы</t>
  </si>
  <si>
    <t>Амортизация ОС и НМА</t>
  </si>
  <si>
    <t>Основные средства (ОС)/нематериальные активы (НМА)</t>
  </si>
  <si>
    <t xml:space="preserve">Амортизация ОС и НМА </t>
  </si>
  <si>
    <t>Связь, интернет</t>
  </si>
  <si>
    <t>Повышение квалификации</t>
  </si>
  <si>
    <t>Канцелярские товары</t>
  </si>
  <si>
    <t>Учебные материалы и книги</t>
  </si>
  <si>
    <t>Специализированное ПО</t>
  </si>
  <si>
    <t>Платные тарифы образовательных и др. онлайн-платформ, платформ видеоконференций и т.п.</t>
  </si>
  <si>
    <t>Курс 1</t>
  </si>
  <si>
    <t>Курс 2</t>
  </si>
  <si>
    <t>Количество групп:</t>
  </si>
  <si>
    <t>ед.</t>
  </si>
  <si>
    <t>Заработная плата преподавателя</t>
  </si>
  <si>
    <t xml:space="preserve">Раздаточные материалы </t>
  </si>
  <si>
    <t>Прочие переменные расходы</t>
  </si>
  <si>
    <t>Аренда помещения (вкл. коммунальные)</t>
  </si>
  <si>
    <t>Важно! Применена ставка налога для ИП при УСН (5%), который рассчитывается и оплачивается ежеквартально</t>
  </si>
  <si>
    <t>Средний сбор (1 группа/месяц):</t>
  </si>
  <si>
    <t>Остаточная стоимость на конец года</t>
  </si>
  <si>
    <t>Операционный рычаг</t>
  </si>
  <si>
    <t>Специальное оборудование</t>
  </si>
  <si>
    <t>Покупка ОС и НМА</t>
  </si>
  <si>
    <t>Заработная плата (вся, вкл. ФСЗН)</t>
  </si>
  <si>
    <t>Зарплата (администр.-управленческий персонал, вкл. ФСЗН)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</si>
</sst>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17" fillId="0" borderId="0" xfId="1" applyFont="1" applyAlignment="1" applyProtection="1">
      <alignment horizontal="left" vertical="center" indent="5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4" fontId="7" fillId="0" borderId="0" xfId="1" applyNumberFormat="1" applyFont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165" fontId="17" fillId="0" borderId="0" xfId="1" applyNumberFormat="1" applyFont="1" applyAlignment="1" applyProtection="1">
      <alignment horizontal="left" vertical="center" indent="5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165" fontId="17" fillId="0" borderId="0" xfId="1" applyNumberFormat="1" applyFont="1" applyAlignment="1" applyProtection="1">
      <alignment horizontal="left" vertical="center" wrapText="1" indent="5"/>
      <protection locked="0"/>
    </xf>
    <xf numFmtId="0" fontId="16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11"/>
  <sheetViews>
    <sheetView tabSelected="1" topLeftCell="A43" zoomScale="68" zoomScaleNormal="68" workbookViewId="0">
      <selection activeCell="A17" sqref="A17"/>
    </sheetView>
  </sheetViews>
  <sheetFormatPr defaultColWidth="14.42578125" defaultRowHeight="15.75" customHeight="1" x14ac:dyDescent="0.2"/>
  <cols>
    <col min="1" max="1" width="46.2851562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29" t="s">
        <v>21</v>
      </c>
      <c r="B1" s="130"/>
      <c r="C1" s="130"/>
      <c r="D1" s="130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104" t="s">
        <v>23</v>
      </c>
    </row>
    <row r="4" spans="1:16" s="9" customFormat="1" ht="32.450000000000003" customHeight="1" x14ac:dyDescent="0.25">
      <c r="A4" s="90" t="s">
        <v>48</v>
      </c>
      <c r="B4" s="90" t="s">
        <v>7</v>
      </c>
      <c r="C4" s="20" t="s">
        <v>14</v>
      </c>
      <c r="D4" s="90">
        <v>1</v>
      </c>
      <c r="E4" s="90">
        <v>2</v>
      </c>
      <c r="F4" s="90">
        <v>3</v>
      </c>
      <c r="G4" s="90">
        <v>4</v>
      </c>
      <c r="H4" s="90">
        <v>5</v>
      </c>
      <c r="I4" s="90">
        <v>6</v>
      </c>
      <c r="J4" s="90">
        <v>7</v>
      </c>
      <c r="K4" s="90">
        <v>8</v>
      </c>
      <c r="L4" s="90">
        <v>9</v>
      </c>
      <c r="M4" s="90">
        <v>10</v>
      </c>
      <c r="N4" s="90">
        <v>11</v>
      </c>
      <c r="O4" s="90">
        <v>12</v>
      </c>
      <c r="P4" s="118" t="s">
        <v>49</v>
      </c>
    </row>
    <row r="5" spans="1:16" s="9" customFormat="1" x14ac:dyDescent="0.25">
      <c r="A5" s="52" t="s">
        <v>25</v>
      </c>
      <c r="B5" s="53" t="s">
        <v>6</v>
      </c>
      <c r="C5" s="53"/>
      <c r="D5" s="54">
        <f t="shared" ref="D5:O5" si="0">SUM(D6:D10)</f>
        <v>4400</v>
      </c>
      <c r="E5" s="54">
        <f t="shared" si="0"/>
        <v>4400</v>
      </c>
      <c r="F5" s="54">
        <f t="shared" si="0"/>
        <v>4400</v>
      </c>
      <c r="G5" s="54">
        <f t="shared" si="0"/>
        <v>5400</v>
      </c>
      <c r="H5" s="54">
        <f t="shared" si="0"/>
        <v>5400</v>
      </c>
      <c r="I5" s="54">
        <f t="shared" si="0"/>
        <v>5400</v>
      </c>
      <c r="J5" s="54">
        <f t="shared" si="0"/>
        <v>6600</v>
      </c>
      <c r="K5" s="54">
        <f t="shared" si="0"/>
        <v>6600</v>
      </c>
      <c r="L5" s="54">
        <f t="shared" si="0"/>
        <v>6600</v>
      </c>
      <c r="M5" s="54">
        <f t="shared" si="0"/>
        <v>7600</v>
      </c>
      <c r="N5" s="54">
        <f t="shared" si="0"/>
        <v>7600</v>
      </c>
      <c r="O5" s="54">
        <f t="shared" si="0"/>
        <v>7600</v>
      </c>
      <c r="P5" s="123">
        <f>SUM(D5:O5)</f>
        <v>72000</v>
      </c>
    </row>
    <row r="6" spans="1:16" s="9" customFormat="1" x14ac:dyDescent="0.25">
      <c r="A6" s="113" t="s">
        <v>66</v>
      </c>
      <c r="B6" s="40" t="s">
        <v>6</v>
      </c>
      <c r="C6" s="42"/>
      <c r="D6" s="22">
        <f t="shared" ref="D6:O6" si="1">D12*$C$18</f>
        <v>2000</v>
      </c>
      <c r="E6" s="22">
        <f t="shared" si="1"/>
        <v>2000</v>
      </c>
      <c r="F6" s="22">
        <f t="shared" si="1"/>
        <v>2000</v>
      </c>
      <c r="G6" s="22">
        <f t="shared" si="1"/>
        <v>3000</v>
      </c>
      <c r="H6" s="22">
        <f t="shared" si="1"/>
        <v>3000</v>
      </c>
      <c r="I6" s="22">
        <f t="shared" si="1"/>
        <v>3000</v>
      </c>
      <c r="J6" s="22">
        <f t="shared" si="1"/>
        <v>3000</v>
      </c>
      <c r="K6" s="22">
        <f t="shared" si="1"/>
        <v>3000</v>
      </c>
      <c r="L6" s="22">
        <f t="shared" si="1"/>
        <v>3000</v>
      </c>
      <c r="M6" s="22">
        <f t="shared" si="1"/>
        <v>4000</v>
      </c>
      <c r="N6" s="22">
        <f t="shared" si="1"/>
        <v>4000</v>
      </c>
      <c r="O6" s="22">
        <f t="shared" si="1"/>
        <v>4000</v>
      </c>
      <c r="P6" s="119">
        <f t="shared" ref="P6:P9" si="2">SUM(D6:O6)</f>
        <v>36000</v>
      </c>
    </row>
    <row r="7" spans="1:16" s="9" customFormat="1" x14ac:dyDescent="0.25">
      <c r="A7" s="113" t="s">
        <v>67</v>
      </c>
      <c r="B7" s="40" t="s">
        <v>6</v>
      </c>
      <c r="C7" s="42"/>
      <c r="D7" s="22">
        <f t="shared" ref="D7:O7" si="3">D13*$C$19</f>
        <v>2400</v>
      </c>
      <c r="E7" s="22">
        <f t="shared" si="3"/>
        <v>2400</v>
      </c>
      <c r="F7" s="22">
        <f t="shared" si="3"/>
        <v>2400</v>
      </c>
      <c r="G7" s="22">
        <f t="shared" si="3"/>
        <v>2400</v>
      </c>
      <c r="H7" s="22">
        <f t="shared" si="3"/>
        <v>2400</v>
      </c>
      <c r="I7" s="22">
        <f t="shared" si="3"/>
        <v>2400</v>
      </c>
      <c r="J7" s="22">
        <f t="shared" si="3"/>
        <v>3600</v>
      </c>
      <c r="K7" s="22">
        <f t="shared" si="3"/>
        <v>3600</v>
      </c>
      <c r="L7" s="22">
        <f t="shared" si="3"/>
        <v>3600</v>
      </c>
      <c r="M7" s="22">
        <f t="shared" si="3"/>
        <v>3600</v>
      </c>
      <c r="N7" s="22">
        <f t="shared" si="3"/>
        <v>3600</v>
      </c>
      <c r="O7" s="22">
        <f t="shared" si="3"/>
        <v>3600</v>
      </c>
      <c r="P7" s="119">
        <f t="shared" si="2"/>
        <v>36000</v>
      </c>
    </row>
    <row r="8" spans="1:16" s="9" customFormat="1" x14ac:dyDescent="0.25">
      <c r="A8" s="113"/>
      <c r="B8" s="40" t="s">
        <v>6</v>
      </c>
      <c r="C8" s="42"/>
      <c r="D8" s="22">
        <f>D14*$C$20</f>
        <v>0</v>
      </c>
      <c r="E8" s="22">
        <f t="shared" ref="E8:O8" si="4">E14*$C$20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119">
        <f>SUM(D8:O8)</f>
        <v>0</v>
      </c>
    </row>
    <row r="9" spans="1:16" s="9" customFormat="1" x14ac:dyDescent="0.25">
      <c r="A9" s="113" t="s">
        <v>4</v>
      </c>
      <c r="B9" s="40" t="s">
        <v>6</v>
      </c>
      <c r="C9" s="42"/>
      <c r="D9" s="22">
        <f t="shared" ref="D9:O9" si="5">D15*$C$21</f>
        <v>0</v>
      </c>
      <c r="E9" s="22">
        <f t="shared" si="5"/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9">
        <f t="shared" si="2"/>
        <v>0</v>
      </c>
    </row>
    <row r="10" spans="1:16" s="9" customFormat="1" ht="15" x14ac:dyDescent="0.25">
      <c r="A10" s="21"/>
      <c r="B10" s="40"/>
      <c r="C10" s="4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6" s="9" customFormat="1" ht="15" x14ac:dyDescent="0.25">
      <c r="A11" s="21" t="s">
        <v>68</v>
      </c>
      <c r="B11" s="40"/>
      <c r="C11" s="42"/>
      <c r="D11" s="22">
        <f t="shared" ref="D11:O11" si="6">SUM(D12:D15)</f>
        <v>4</v>
      </c>
      <c r="E11" s="22">
        <f t="shared" si="6"/>
        <v>4</v>
      </c>
      <c r="F11" s="22">
        <f t="shared" si="6"/>
        <v>4</v>
      </c>
      <c r="G11" s="22">
        <f t="shared" si="6"/>
        <v>5</v>
      </c>
      <c r="H11" s="22">
        <f t="shared" si="6"/>
        <v>5</v>
      </c>
      <c r="I11" s="22">
        <f t="shared" si="6"/>
        <v>5</v>
      </c>
      <c r="J11" s="22">
        <f t="shared" si="6"/>
        <v>6</v>
      </c>
      <c r="K11" s="22">
        <f t="shared" si="6"/>
        <v>6</v>
      </c>
      <c r="L11" s="22">
        <f t="shared" si="6"/>
        <v>6</v>
      </c>
      <c r="M11" s="22">
        <f t="shared" si="6"/>
        <v>7</v>
      </c>
      <c r="N11" s="22">
        <f t="shared" si="6"/>
        <v>7</v>
      </c>
      <c r="O11" s="22">
        <f t="shared" si="6"/>
        <v>7</v>
      </c>
    </row>
    <row r="12" spans="1:16" s="9" customFormat="1" ht="15" customHeight="1" x14ac:dyDescent="0.25">
      <c r="A12" s="112" t="str">
        <f>A6</f>
        <v>Курс 1</v>
      </c>
      <c r="B12" s="40" t="s">
        <v>69</v>
      </c>
      <c r="C12" s="40"/>
      <c r="D12" s="25">
        <v>2</v>
      </c>
      <c r="E12" s="25">
        <v>2</v>
      </c>
      <c r="F12" s="25">
        <v>2</v>
      </c>
      <c r="G12" s="25">
        <v>3</v>
      </c>
      <c r="H12" s="25">
        <v>3</v>
      </c>
      <c r="I12" s="25">
        <v>3</v>
      </c>
      <c r="J12" s="25">
        <v>3</v>
      </c>
      <c r="K12" s="25">
        <v>3</v>
      </c>
      <c r="L12" s="25">
        <v>3</v>
      </c>
      <c r="M12" s="25">
        <v>4</v>
      </c>
      <c r="N12" s="25">
        <v>4</v>
      </c>
      <c r="O12" s="25">
        <v>4</v>
      </c>
    </row>
    <row r="13" spans="1:16" s="9" customFormat="1" ht="15" x14ac:dyDescent="0.25">
      <c r="A13" s="112" t="str">
        <f>A7</f>
        <v>Курс 2</v>
      </c>
      <c r="B13" s="40" t="s">
        <v>69</v>
      </c>
      <c r="C13" s="40"/>
      <c r="D13" s="25">
        <v>2</v>
      </c>
      <c r="E13" s="25">
        <v>2</v>
      </c>
      <c r="F13" s="25">
        <v>2</v>
      </c>
      <c r="G13" s="25">
        <v>2</v>
      </c>
      <c r="H13" s="25">
        <v>2</v>
      </c>
      <c r="I13" s="25">
        <v>2</v>
      </c>
      <c r="J13" s="25">
        <v>3</v>
      </c>
      <c r="K13" s="25">
        <v>3</v>
      </c>
      <c r="L13" s="25">
        <v>3</v>
      </c>
      <c r="M13" s="25">
        <v>3</v>
      </c>
      <c r="N13" s="25">
        <v>3</v>
      </c>
      <c r="O13" s="25">
        <v>3</v>
      </c>
    </row>
    <row r="14" spans="1:16" s="9" customFormat="1" ht="15" x14ac:dyDescent="0.25">
      <c r="A14" s="112">
        <f>A8</f>
        <v>0</v>
      </c>
      <c r="B14" s="40" t="s">
        <v>69</v>
      </c>
      <c r="C14" s="40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6" s="9" customFormat="1" ht="15" x14ac:dyDescent="0.25">
      <c r="A15" s="112" t="str">
        <f>A9</f>
        <v>и т.д.</v>
      </c>
      <c r="B15" s="40" t="s">
        <v>69</v>
      </c>
      <c r="C15" s="4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s="9" customFormat="1" ht="15" x14ac:dyDescent="0.25">
      <c r="A16" s="21"/>
      <c r="B16" s="40"/>
      <c r="C16" s="4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9" customFormat="1" ht="15" x14ac:dyDescent="0.25">
      <c r="A17" s="24" t="s">
        <v>75</v>
      </c>
      <c r="B17" s="40"/>
      <c r="C17" s="4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9" customFormat="1" ht="15" x14ac:dyDescent="0.25">
      <c r="A18" s="113" t="str">
        <f>A12</f>
        <v>Курс 1</v>
      </c>
      <c r="B18" s="40" t="s">
        <v>6</v>
      </c>
      <c r="C18" s="84">
        <v>1000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</row>
    <row r="19" spans="1:15" s="9" customFormat="1" ht="15" x14ac:dyDescent="0.25">
      <c r="A19" s="113" t="str">
        <f t="shared" ref="A19:A20" si="7">A13</f>
        <v>Курс 2</v>
      </c>
      <c r="B19" s="40" t="s">
        <v>6</v>
      </c>
      <c r="C19" s="84">
        <v>1200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</row>
    <row r="20" spans="1:15" s="9" customFormat="1" ht="15" x14ac:dyDescent="0.25">
      <c r="A20" s="113">
        <f t="shared" si="7"/>
        <v>0</v>
      </c>
      <c r="B20" s="40" t="s">
        <v>6</v>
      </c>
      <c r="C20" s="8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9" customFormat="1" ht="15" x14ac:dyDescent="0.25">
      <c r="A21" s="113" t="str">
        <f>A15</f>
        <v>и т.д.</v>
      </c>
      <c r="B21" s="40" t="s">
        <v>6</v>
      </c>
      <c r="C21" s="8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</row>
    <row r="22" spans="1:15" s="9" customFormat="1" ht="15" x14ac:dyDescent="0.25">
      <c r="A22" s="21"/>
      <c r="B22" s="40"/>
      <c r="C22" s="4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x14ac:dyDescent="0.25">
      <c r="A23" s="67" t="s">
        <v>26</v>
      </c>
      <c r="B23" s="58" t="s">
        <v>6</v>
      </c>
      <c r="C23" s="58"/>
      <c r="D23" s="59">
        <f t="shared" ref="D23:O23" si="8">SUM(D24:D32)</f>
        <v>1760</v>
      </c>
      <c r="E23" s="59">
        <f t="shared" si="8"/>
        <v>1760</v>
      </c>
      <c r="F23" s="59">
        <f t="shared" si="8"/>
        <v>1760</v>
      </c>
      <c r="G23" s="59">
        <f t="shared" si="8"/>
        <v>2160</v>
      </c>
      <c r="H23" s="59">
        <f t="shared" si="8"/>
        <v>2160</v>
      </c>
      <c r="I23" s="59">
        <f t="shared" si="8"/>
        <v>2160</v>
      </c>
      <c r="J23" s="59">
        <f t="shared" si="8"/>
        <v>2640</v>
      </c>
      <c r="K23" s="59">
        <f t="shared" si="8"/>
        <v>2640</v>
      </c>
      <c r="L23" s="59">
        <f t="shared" si="8"/>
        <v>2640</v>
      </c>
      <c r="M23" s="59">
        <f t="shared" si="8"/>
        <v>3040</v>
      </c>
      <c r="N23" s="59">
        <f t="shared" si="8"/>
        <v>3040</v>
      </c>
      <c r="O23" s="59">
        <f t="shared" si="8"/>
        <v>3040</v>
      </c>
    </row>
    <row r="24" spans="1:15" s="9" customFormat="1" ht="15" customHeight="1" x14ac:dyDescent="0.25">
      <c r="A24" s="24" t="s">
        <v>70</v>
      </c>
      <c r="B24" s="114" t="s">
        <v>53</v>
      </c>
      <c r="C24" s="83">
        <v>0.3</v>
      </c>
      <c r="D24" s="22">
        <f t="shared" ref="D24:O24" si="9">D$5*$C$24</f>
        <v>1320</v>
      </c>
      <c r="E24" s="22">
        <f t="shared" si="9"/>
        <v>1320</v>
      </c>
      <c r="F24" s="22">
        <f t="shared" si="9"/>
        <v>1320</v>
      </c>
      <c r="G24" s="22">
        <f t="shared" si="9"/>
        <v>1620</v>
      </c>
      <c r="H24" s="22">
        <f t="shared" si="9"/>
        <v>1620</v>
      </c>
      <c r="I24" s="22">
        <f t="shared" si="9"/>
        <v>1620</v>
      </c>
      <c r="J24" s="22">
        <f t="shared" si="9"/>
        <v>1980</v>
      </c>
      <c r="K24" s="22">
        <f t="shared" si="9"/>
        <v>1980</v>
      </c>
      <c r="L24" s="22">
        <f t="shared" si="9"/>
        <v>1980</v>
      </c>
      <c r="M24" s="22">
        <f t="shared" si="9"/>
        <v>2280</v>
      </c>
      <c r="N24" s="22">
        <f t="shared" si="9"/>
        <v>2280</v>
      </c>
      <c r="O24" s="22">
        <f t="shared" si="9"/>
        <v>2280</v>
      </c>
    </row>
    <row r="25" spans="1:15" s="9" customFormat="1" ht="15" x14ac:dyDescent="0.25">
      <c r="A25" s="24" t="s">
        <v>71</v>
      </c>
      <c r="B25" s="114" t="s">
        <v>53</v>
      </c>
      <c r="C25" s="83">
        <v>0.1</v>
      </c>
      <c r="D25" s="22">
        <f t="shared" ref="D25:O25" si="10">D$5*$C$25</f>
        <v>440</v>
      </c>
      <c r="E25" s="22">
        <f t="shared" si="10"/>
        <v>440</v>
      </c>
      <c r="F25" s="22">
        <f t="shared" si="10"/>
        <v>440</v>
      </c>
      <c r="G25" s="22">
        <f t="shared" si="10"/>
        <v>540</v>
      </c>
      <c r="H25" s="22">
        <f t="shared" si="10"/>
        <v>540</v>
      </c>
      <c r="I25" s="22">
        <f t="shared" si="10"/>
        <v>540</v>
      </c>
      <c r="J25" s="22">
        <f t="shared" si="10"/>
        <v>660</v>
      </c>
      <c r="K25" s="22">
        <f t="shared" si="10"/>
        <v>660</v>
      </c>
      <c r="L25" s="22">
        <f t="shared" si="10"/>
        <v>660</v>
      </c>
      <c r="M25" s="22">
        <f t="shared" si="10"/>
        <v>760</v>
      </c>
      <c r="N25" s="22">
        <f t="shared" si="10"/>
        <v>760</v>
      </c>
      <c r="O25" s="22">
        <f t="shared" si="10"/>
        <v>760</v>
      </c>
    </row>
    <row r="26" spans="1:15" s="9" customFormat="1" ht="15" x14ac:dyDescent="0.25">
      <c r="A26" s="24" t="s">
        <v>72</v>
      </c>
      <c r="B26" s="114" t="s">
        <v>53</v>
      </c>
      <c r="C26" s="83"/>
      <c r="D26" s="22">
        <f t="shared" ref="D26:O26" si="11">D$5*$C$26</f>
        <v>0</v>
      </c>
      <c r="E26" s="22">
        <f t="shared" si="11"/>
        <v>0</v>
      </c>
      <c r="F26" s="22">
        <f t="shared" si="11"/>
        <v>0</v>
      </c>
      <c r="G26" s="22">
        <f t="shared" si="11"/>
        <v>0</v>
      </c>
      <c r="H26" s="22">
        <f t="shared" si="11"/>
        <v>0</v>
      </c>
      <c r="I26" s="22">
        <f t="shared" si="11"/>
        <v>0</v>
      </c>
      <c r="J26" s="22">
        <f t="shared" si="11"/>
        <v>0</v>
      </c>
      <c r="K26" s="22">
        <f t="shared" si="11"/>
        <v>0</v>
      </c>
      <c r="L26" s="22">
        <f t="shared" si="11"/>
        <v>0</v>
      </c>
      <c r="M26" s="22">
        <f t="shared" si="11"/>
        <v>0</v>
      </c>
      <c r="N26" s="22">
        <f t="shared" si="11"/>
        <v>0</v>
      </c>
      <c r="O26" s="22">
        <f t="shared" si="11"/>
        <v>0</v>
      </c>
    </row>
    <row r="27" spans="1:15" s="9" customFormat="1" ht="15" x14ac:dyDescent="0.25">
      <c r="A27" s="24"/>
      <c r="B27" s="114" t="s">
        <v>53</v>
      </c>
      <c r="C27" s="83"/>
      <c r="D27" s="22">
        <f t="shared" ref="D27:O27" si="12">D$5*$C$27</f>
        <v>0</v>
      </c>
      <c r="E27" s="22">
        <f t="shared" si="12"/>
        <v>0</v>
      </c>
      <c r="F27" s="22">
        <f t="shared" si="12"/>
        <v>0</v>
      </c>
      <c r="G27" s="22">
        <f t="shared" si="12"/>
        <v>0</v>
      </c>
      <c r="H27" s="22">
        <f t="shared" si="12"/>
        <v>0</v>
      </c>
      <c r="I27" s="22">
        <f t="shared" si="12"/>
        <v>0</v>
      </c>
      <c r="J27" s="22">
        <f t="shared" si="12"/>
        <v>0</v>
      </c>
      <c r="K27" s="22">
        <f t="shared" si="12"/>
        <v>0</v>
      </c>
      <c r="L27" s="22">
        <f t="shared" si="12"/>
        <v>0</v>
      </c>
      <c r="M27" s="22">
        <f t="shared" si="12"/>
        <v>0</v>
      </c>
      <c r="N27" s="22">
        <f t="shared" si="12"/>
        <v>0</v>
      </c>
      <c r="O27" s="22">
        <f t="shared" si="12"/>
        <v>0</v>
      </c>
    </row>
    <row r="28" spans="1:15" s="9" customFormat="1" ht="15" x14ac:dyDescent="0.25">
      <c r="A28" s="21"/>
      <c r="B28" s="114" t="s">
        <v>53</v>
      </c>
      <c r="C28" s="83"/>
      <c r="D28" s="22">
        <f t="shared" ref="D28:O28" si="13">D$5*$C$28</f>
        <v>0</v>
      </c>
      <c r="E28" s="22">
        <f t="shared" si="13"/>
        <v>0</v>
      </c>
      <c r="F28" s="22">
        <f t="shared" si="13"/>
        <v>0</v>
      </c>
      <c r="G28" s="22">
        <f t="shared" si="13"/>
        <v>0</v>
      </c>
      <c r="H28" s="22">
        <f t="shared" si="13"/>
        <v>0</v>
      </c>
      <c r="I28" s="22">
        <f t="shared" si="13"/>
        <v>0</v>
      </c>
      <c r="J28" s="22">
        <f t="shared" si="13"/>
        <v>0</v>
      </c>
      <c r="K28" s="22">
        <f t="shared" si="13"/>
        <v>0</v>
      </c>
      <c r="L28" s="22">
        <f t="shared" si="13"/>
        <v>0</v>
      </c>
      <c r="M28" s="22">
        <f t="shared" si="13"/>
        <v>0</v>
      </c>
      <c r="N28" s="22">
        <f t="shared" si="13"/>
        <v>0</v>
      </c>
      <c r="O28" s="22">
        <f t="shared" si="13"/>
        <v>0</v>
      </c>
    </row>
    <row r="29" spans="1:15" s="9" customFormat="1" ht="15" x14ac:dyDescent="0.25">
      <c r="A29" s="24"/>
      <c r="B29" s="114" t="s">
        <v>53</v>
      </c>
      <c r="C29" s="83"/>
      <c r="D29" s="22">
        <f t="shared" ref="D29:O29" si="14">D$5*$C$29</f>
        <v>0</v>
      </c>
      <c r="E29" s="22">
        <f t="shared" si="14"/>
        <v>0</v>
      </c>
      <c r="F29" s="22">
        <f t="shared" si="14"/>
        <v>0</v>
      </c>
      <c r="G29" s="22">
        <f t="shared" si="14"/>
        <v>0</v>
      </c>
      <c r="H29" s="22">
        <f t="shared" si="14"/>
        <v>0</v>
      </c>
      <c r="I29" s="22">
        <f t="shared" si="14"/>
        <v>0</v>
      </c>
      <c r="J29" s="22">
        <f t="shared" si="14"/>
        <v>0</v>
      </c>
      <c r="K29" s="22">
        <f t="shared" si="14"/>
        <v>0</v>
      </c>
      <c r="L29" s="22">
        <f t="shared" si="14"/>
        <v>0</v>
      </c>
      <c r="M29" s="22">
        <f t="shared" si="14"/>
        <v>0</v>
      </c>
      <c r="N29" s="22">
        <f t="shared" si="14"/>
        <v>0</v>
      </c>
      <c r="O29" s="22">
        <f t="shared" si="14"/>
        <v>0</v>
      </c>
    </row>
    <row r="30" spans="1:15" s="9" customFormat="1" ht="15" x14ac:dyDescent="0.25">
      <c r="A30" s="24"/>
      <c r="B30" s="114" t="s">
        <v>53</v>
      </c>
      <c r="C30" s="83"/>
      <c r="D30" s="22">
        <f>D$5*$C$30</f>
        <v>0</v>
      </c>
      <c r="E30" s="22">
        <f t="shared" ref="E30:O30" si="15">E$5*$C$30</f>
        <v>0</v>
      </c>
      <c r="F30" s="22">
        <f t="shared" si="15"/>
        <v>0</v>
      </c>
      <c r="G30" s="22">
        <f t="shared" si="15"/>
        <v>0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15"/>
        <v>0</v>
      </c>
      <c r="L30" s="22">
        <f t="shared" si="15"/>
        <v>0</v>
      </c>
      <c r="M30" s="22">
        <f t="shared" si="15"/>
        <v>0</v>
      </c>
      <c r="N30" s="22">
        <f t="shared" si="15"/>
        <v>0</v>
      </c>
      <c r="O30" s="22">
        <f t="shared" si="15"/>
        <v>0</v>
      </c>
    </row>
    <row r="31" spans="1:15" s="9" customFormat="1" ht="15" x14ac:dyDescent="0.25">
      <c r="A31" s="21" t="s">
        <v>4</v>
      </c>
      <c r="B31" s="114" t="s">
        <v>53</v>
      </c>
      <c r="C31" s="83"/>
      <c r="D31" s="22">
        <f t="shared" ref="D31:O31" si="16">D$5*$C$31</f>
        <v>0</v>
      </c>
      <c r="E31" s="22">
        <f t="shared" si="16"/>
        <v>0</v>
      </c>
      <c r="F31" s="22">
        <f t="shared" si="16"/>
        <v>0</v>
      </c>
      <c r="G31" s="22">
        <f t="shared" si="16"/>
        <v>0</v>
      </c>
      <c r="H31" s="22">
        <f t="shared" si="16"/>
        <v>0</v>
      </c>
      <c r="I31" s="22">
        <f t="shared" si="16"/>
        <v>0</v>
      </c>
      <c r="J31" s="22">
        <f t="shared" si="16"/>
        <v>0</v>
      </c>
      <c r="K31" s="22">
        <f t="shared" si="16"/>
        <v>0</v>
      </c>
      <c r="L31" s="22">
        <f t="shared" si="16"/>
        <v>0</v>
      </c>
      <c r="M31" s="22">
        <f t="shared" si="16"/>
        <v>0</v>
      </c>
      <c r="N31" s="22">
        <f t="shared" si="16"/>
        <v>0</v>
      </c>
      <c r="O31" s="22">
        <f t="shared" si="16"/>
        <v>0</v>
      </c>
    </row>
    <row r="32" spans="1:15" s="9" customFormat="1" ht="15" x14ac:dyDescent="0.25">
      <c r="A32" s="21"/>
      <c r="B32" s="114"/>
      <c r="C32" s="40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8" s="9" customFormat="1" x14ac:dyDescent="0.25">
      <c r="A33" s="68" t="s">
        <v>27</v>
      </c>
      <c r="B33" s="55" t="s">
        <v>6</v>
      </c>
      <c r="C33" s="56"/>
      <c r="D33" s="57">
        <f t="shared" ref="D33:O33" si="17">D5-D23</f>
        <v>2640</v>
      </c>
      <c r="E33" s="57">
        <f t="shared" si="17"/>
        <v>2640</v>
      </c>
      <c r="F33" s="57">
        <f t="shared" si="17"/>
        <v>2640</v>
      </c>
      <c r="G33" s="57">
        <f t="shared" si="17"/>
        <v>3240</v>
      </c>
      <c r="H33" s="57">
        <f t="shared" si="17"/>
        <v>3240</v>
      </c>
      <c r="I33" s="57">
        <f t="shared" si="17"/>
        <v>3240</v>
      </c>
      <c r="J33" s="57">
        <f t="shared" si="17"/>
        <v>3960</v>
      </c>
      <c r="K33" s="57">
        <f t="shared" si="17"/>
        <v>3960</v>
      </c>
      <c r="L33" s="57">
        <f t="shared" si="17"/>
        <v>3960</v>
      </c>
      <c r="M33" s="57">
        <f t="shared" si="17"/>
        <v>4560</v>
      </c>
      <c r="N33" s="57">
        <f t="shared" si="17"/>
        <v>4560</v>
      </c>
      <c r="O33" s="57">
        <f t="shared" si="17"/>
        <v>4560</v>
      </c>
    </row>
    <row r="34" spans="1:18" s="9" customFormat="1" ht="14.25" x14ac:dyDescent="0.25">
      <c r="A34" s="76" t="s">
        <v>24</v>
      </c>
      <c r="B34" s="77" t="s">
        <v>18</v>
      </c>
      <c r="C34" s="78"/>
      <c r="D34" s="79">
        <f>IF(D5&gt;0,D33/D5,0)</f>
        <v>0.6</v>
      </c>
      <c r="E34" s="79">
        <f t="shared" ref="E34:O34" si="18">IF(E5&gt;0,E33/E5,0)</f>
        <v>0.6</v>
      </c>
      <c r="F34" s="79">
        <f t="shared" si="18"/>
        <v>0.6</v>
      </c>
      <c r="G34" s="79">
        <f t="shared" si="18"/>
        <v>0.6</v>
      </c>
      <c r="H34" s="79">
        <f t="shared" si="18"/>
        <v>0.6</v>
      </c>
      <c r="I34" s="79">
        <f t="shared" si="18"/>
        <v>0.6</v>
      </c>
      <c r="J34" s="79">
        <f t="shared" si="18"/>
        <v>0.6</v>
      </c>
      <c r="K34" s="79">
        <f t="shared" si="18"/>
        <v>0.6</v>
      </c>
      <c r="L34" s="79">
        <f t="shared" si="18"/>
        <v>0.6</v>
      </c>
      <c r="M34" s="79">
        <f t="shared" si="18"/>
        <v>0.6</v>
      </c>
      <c r="N34" s="79">
        <f t="shared" si="18"/>
        <v>0.6</v>
      </c>
      <c r="O34" s="79">
        <f t="shared" si="18"/>
        <v>0.6</v>
      </c>
    </row>
    <row r="35" spans="1:18" s="9" customFormat="1" x14ac:dyDescent="0.25">
      <c r="A35" s="67" t="s">
        <v>28</v>
      </c>
      <c r="B35" s="58" t="s">
        <v>6</v>
      </c>
      <c r="C35" s="59"/>
      <c r="D35" s="59">
        <f t="shared" ref="D35:O35" si="19">SUM(D36:D49)</f>
        <v>2831.1111111111113</v>
      </c>
      <c r="E35" s="59">
        <f t="shared" si="19"/>
        <v>2381.1111111111113</v>
      </c>
      <c r="F35" s="59">
        <f t="shared" si="19"/>
        <v>2381.1111111111113</v>
      </c>
      <c r="G35" s="59">
        <f t="shared" si="19"/>
        <v>2581.1111111111113</v>
      </c>
      <c r="H35" s="59">
        <f t="shared" si="19"/>
        <v>2381.1111111111113</v>
      </c>
      <c r="I35" s="59">
        <f t="shared" si="19"/>
        <v>2381.1111111111113</v>
      </c>
      <c r="J35" s="59">
        <f t="shared" si="19"/>
        <v>2481.1111111111113</v>
      </c>
      <c r="K35" s="59">
        <f t="shared" si="19"/>
        <v>2481.1111111111113</v>
      </c>
      <c r="L35" s="59">
        <f t="shared" si="19"/>
        <v>2481.1111111111113</v>
      </c>
      <c r="M35" s="59">
        <f t="shared" si="19"/>
        <v>2481.1111111111113</v>
      </c>
      <c r="N35" s="59">
        <f t="shared" si="19"/>
        <v>2381.1111111111113</v>
      </c>
      <c r="O35" s="59">
        <f t="shared" si="19"/>
        <v>2381.1111111111113</v>
      </c>
      <c r="Q35" s="116"/>
      <c r="R35" s="116"/>
    </row>
    <row r="36" spans="1:18" s="9" customFormat="1" ht="15" x14ac:dyDescent="0.25">
      <c r="A36" s="24" t="s">
        <v>73</v>
      </c>
      <c r="B36" s="114" t="s">
        <v>6</v>
      </c>
      <c r="C36" s="86"/>
      <c r="D36" s="25">
        <v>500</v>
      </c>
      <c r="E36" s="25">
        <v>500</v>
      </c>
      <c r="F36" s="25">
        <v>500</v>
      </c>
      <c r="G36" s="25">
        <v>500</v>
      </c>
      <c r="H36" s="25">
        <v>500</v>
      </c>
      <c r="I36" s="25">
        <v>500</v>
      </c>
      <c r="J36" s="25">
        <v>500</v>
      </c>
      <c r="K36" s="25">
        <v>500</v>
      </c>
      <c r="L36" s="25">
        <v>500</v>
      </c>
      <c r="M36" s="25">
        <v>500</v>
      </c>
      <c r="N36" s="25">
        <v>500</v>
      </c>
      <c r="O36" s="25">
        <v>500</v>
      </c>
      <c r="Q36" s="116"/>
      <c r="R36" s="116"/>
    </row>
    <row r="37" spans="1:18" s="9" customFormat="1" ht="30" x14ac:dyDescent="0.25">
      <c r="A37" s="24" t="s">
        <v>81</v>
      </c>
      <c r="B37" s="114" t="s">
        <v>6</v>
      </c>
      <c r="C37" s="86"/>
      <c r="D37" s="25">
        <v>700</v>
      </c>
      <c r="E37" s="25">
        <v>700</v>
      </c>
      <c r="F37" s="25">
        <v>700</v>
      </c>
      <c r="G37" s="25">
        <v>700</v>
      </c>
      <c r="H37" s="25">
        <v>700</v>
      </c>
      <c r="I37" s="25">
        <v>700</v>
      </c>
      <c r="J37" s="25">
        <v>700</v>
      </c>
      <c r="K37" s="25">
        <v>700</v>
      </c>
      <c r="L37" s="25">
        <v>700</v>
      </c>
      <c r="M37" s="25">
        <v>700</v>
      </c>
      <c r="N37" s="25">
        <v>700</v>
      </c>
      <c r="O37" s="25">
        <v>700</v>
      </c>
      <c r="Q37" s="116"/>
      <c r="R37" s="116"/>
    </row>
    <row r="38" spans="1:18" s="9" customFormat="1" ht="45" x14ac:dyDescent="0.25">
      <c r="A38" s="24" t="s">
        <v>65</v>
      </c>
      <c r="B38" s="114" t="s">
        <v>6</v>
      </c>
      <c r="C38" s="86"/>
      <c r="D38" s="25">
        <v>50</v>
      </c>
      <c r="E38" s="25">
        <v>50</v>
      </c>
      <c r="F38" s="25">
        <v>50</v>
      </c>
      <c r="G38" s="25">
        <v>50</v>
      </c>
      <c r="H38" s="25">
        <v>50</v>
      </c>
      <c r="I38" s="25">
        <v>50</v>
      </c>
      <c r="J38" s="25">
        <v>50</v>
      </c>
      <c r="K38" s="25">
        <v>50</v>
      </c>
      <c r="L38" s="25">
        <v>50</v>
      </c>
      <c r="M38" s="25">
        <v>50</v>
      </c>
      <c r="N38" s="25">
        <v>50</v>
      </c>
      <c r="O38" s="25">
        <v>50</v>
      </c>
      <c r="Q38" s="8"/>
      <c r="R38" s="116"/>
    </row>
    <row r="39" spans="1:18" s="9" customFormat="1" ht="15" x14ac:dyDescent="0.25">
      <c r="A39" s="24" t="s">
        <v>63</v>
      </c>
      <c r="B39" s="114" t="s">
        <v>6</v>
      </c>
      <c r="C39" s="86"/>
      <c r="D39" s="25">
        <v>50</v>
      </c>
      <c r="E39" s="25"/>
      <c r="F39" s="25"/>
      <c r="G39" s="25"/>
      <c r="H39" s="25"/>
      <c r="I39" s="25"/>
      <c r="J39" s="25"/>
      <c r="K39" s="25"/>
      <c r="L39" s="25">
        <v>100</v>
      </c>
      <c r="M39" s="25"/>
      <c r="N39" s="25"/>
      <c r="O39" s="25"/>
      <c r="Q39" s="8"/>
      <c r="R39" s="8"/>
    </row>
    <row r="40" spans="1:18" s="9" customFormat="1" ht="15" x14ac:dyDescent="0.25">
      <c r="A40" s="24" t="s">
        <v>62</v>
      </c>
      <c r="B40" s="114" t="s">
        <v>6</v>
      </c>
      <c r="C40" s="8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Q40" s="8"/>
      <c r="R40" s="8"/>
    </row>
    <row r="41" spans="1:18" s="9" customFormat="1" ht="15" x14ac:dyDescent="0.25">
      <c r="A41" s="21" t="s">
        <v>45</v>
      </c>
      <c r="B41" s="40" t="s">
        <v>6</v>
      </c>
      <c r="C41" s="86"/>
      <c r="D41" s="25">
        <v>400</v>
      </c>
      <c r="E41" s="25"/>
      <c r="F41" s="25"/>
      <c r="G41" s="25">
        <v>100</v>
      </c>
      <c r="H41" s="25"/>
      <c r="I41" s="25"/>
      <c r="J41" s="25">
        <v>100</v>
      </c>
      <c r="K41" s="25"/>
      <c r="L41" s="25"/>
      <c r="M41" s="25">
        <v>100</v>
      </c>
      <c r="N41" s="25"/>
      <c r="O41" s="25"/>
      <c r="Q41" s="8"/>
      <c r="R41" s="8"/>
    </row>
    <row r="42" spans="1:18" s="9" customFormat="1" ht="30" x14ac:dyDescent="0.25">
      <c r="A42" s="21" t="s">
        <v>5</v>
      </c>
      <c r="B42" s="114" t="s">
        <v>47</v>
      </c>
      <c r="C42" s="85">
        <v>0.1</v>
      </c>
      <c r="D42" s="22">
        <f t="shared" ref="D42:O42" si="20">($P$5*$C$42)/12</f>
        <v>600</v>
      </c>
      <c r="E42" s="22">
        <f t="shared" si="20"/>
        <v>600</v>
      </c>
      <c r="F42" s="22">
        <f t="shared" si="20"/>
        <v>600</v>
      </c>
      <c r="G42" s="22">
        <f t="shared" si="20"/>
        <v>600</v>
      </c>
      <c r="H42" s="22">
        <f t="shared" si="20"/>
        <v>600</v>
      </c>
      <c r="I42" s="22">
        <f t="shared" si="20"/>
        <v>600</v>
      </c>
      <c r="J42" s="22">
        <f t="shared" si="20"/>
        <v>600</v>
      </c>
      <c r="K42" s="22">
        <f t="shared" si="20"/>
        <v>600</v>
      </c>
      <c r="L42" s="22">
        <f t="shared" si="20"/>
        <v>600</v>
      </c>
      <c r="M42" s="22">
        <f t="shared" si="20"/>
        <v>600</v>
      </c>
      <c r="N42" s="22">
        <f t="shared" si="20"/>
        <v>600</v>
      </c>
      <c r="O42" s="22">
        <f t="shared" si="20"/>
        <v>600</v>
      </c>
      <c r="Q42" s="8"/>
      <c r="R42" s="8"/>
    </row>
    <row r="43" spans="1:18" s="9" customFormat="1" ht="30" x14ac:dyDescent="0.25">
      <c r="A43" s="21" t="s">
        <v>44</v>
      </c>
      <c r="B43" s="114" t="s">
        <v>47</v>
      </c>
      <c r="C43" s="85">
        <v>0.05</v>
      </c>
      <c r="D43" s="22">
        <f t="shared" ref="D43:O43" si="21">($P$5*$C$43)/12</f>
        <v>300</v>
      </c>
      <c r="E43" s="22">
        <f t="shared" si="21"/>
        <v>300</v>
      </c>
      <c r="F43" s="22">
        <f t="shared" si="21"/>
        <v>300</v>
      </c>
      <c r="G43" s="22">
        <f t="shared" si="21"/>
        <v>300</v>
      </c>
      <c r="H43" s="22">
        <f t="shared" si="21"/>
        <v>300</v>
      </c>
      <c r="I43" s="22">
        <f t="shared" si="21"/>
        <v>300</v>
      </c>
      <c r="J43" s="22">
        <f t="shared" si="21"/>
        <v>300</v>
      </c>
      <c r="K43" s="22">
        <f t="shared" si="21"/>
        <v>300</v>
      </c>
      <c r="L43" s="22">
        <f t="shared" si="21"/>
        <v>300</v>
      </c>
      <c r="M43" s="22">
        <f t="shared" si="21"/>
        <v>300</v>
      </c>
      <c r="N43" s="22">
        <f t="shared" si="21"/>
        <v>300</v>
      </c>
      <c r="O43" s="22">
        <f t="shared" si="21"/>
        <v>300</v>
      </c>
      <c r="Q43" s="116"/>
      <c r="R43" s="8"/>
    </row>
    <row r="44" spans="1:18" s="9" customFormat="1" ht="30" customHeight="1" x14ac:dyDescent="0.25">
      <c r="A44" s="24" t="s">
        <v>60</v>
      </c>
      <c r="B44" s="114" t="s">
        <v>47</v>
      </c>
      <c r="C44" s="85">
        <v>0.02</v>
      </c>
      <c r="D44" s="22">
        <f t="shared" ref="D44:O44" si="22">($P$5*$C$44)/12</f>
        <v>120</v>
      </c>
      <c r="E44" s="22">
        <f t="shared" si="22"/>
        <v>120</v>
      </c>
      <c r="F44" s="22">
        <f t="shared" si="22"/>
        <v>120</v>
      </c>
      <c r="G44" s="22">
        <f t="shared" si="22"/>
        <v>120</v>
      </c>
      <c r="H44" s="22">
        <f t="shared" si="22"/>
        <v>120</v>
      </c>
      <c r="I44" s="22">
        <f t="shared" si="22"/>
        <v>120</v>
      </c>
      <c r="J44" s="22">
        <f t="shared" si="22"/>
        <v>120</v>
      </c>
      <c r="K44" s="22">
        <f t="shared" si="22"/>
        <v>120</v>
      </c>
      <c r="L44" s="22">
        <f t="shared" si="22"/>
        <v>120</v>
      </c>
      <c r="M44" s="22">
        <f t="shared" si="22"/>
        <v>120</v>
      </c>
      <c r="N44" s="22">
        <f t="shared" si="22"/>
        <v>120</v>
      </c>
      <c r="O44" s="22">
        <f t="shared" si="22"/>
        <v>120</v>
      </c>
      <c r="Q44" s="8"/>
      <c r="R44" s="116"/>
    </row>
    <row r="45" spans="1:18" s="9" customFormat="1" ht="15" x14ac:dyDescent="0.25">
      <c r="A45" s="24" t="s">
        <v>61</v>
      </c>
      <c r="B45" s="114" t="s">
        <v>6</v>
      </c>
      <c r="C45" s="86"/>
      <c r="D45" s="25"/>
      <c r="E45" s="25"/>
      <c r="F45" s="25"/>
      <c r="G45" s="25">
        <v>100</v>
      </c>
      <c r="H45" s="25"/>
      <c r="I45" s="25"/>
      <c r="J45" s="25"/>
      <c r="K45" s="25">
        <v>100</v>
      </c>
      <c r="L45" s="25"/>
      <c r="M45" s="25"/>
      <c r="N45" s="25"/>
      <c r="O45" s="25"/>
      <c r="Q45" s="8"/>
      <c r="R45" s="116"/>
    </row>
    <row r="46" spans="1:18" s="9" customFormat="1" ht="15" x14ac:dyDescent="0.25">
      <c r="A46" s="24" t="s">
        <v>46</v>
      </c>
      <c r="B46" s="117" t="s">
        <v>6</v>
      </c>
      <c r="C46" s="8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Q46" s="8"/>
      <c r="R46" s="8"/>
    </row>
    <row r="47" spans="1:18" s="9" customFormat="1" ht="15" x14ac:dyDescent="0.25">
      <c r="A47" s="24"/>
      <c r="B47" s="117" t="s">
        <v>6</v>
      </c>
      <c r="C47" s="8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Q47" s="8"/>
      <c r="R47" s="8"/>
    </row>
    <row r="48" spans="1:18" s="9" customFormat="1" ht="15" x14ac:dyDescent="0.25">
      <c r="A48" s="21" t="s">
        <v>4</v>
      </c>
      <c r="B48" s="117" t="s">
        <v>6</v>
      </c>
      <c r="C48" s="81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R48" s="8"/>
    </row>
    <row r="49" spans="1:21" s="9" customFormat="1" ht="15" x14ac:dyDescent="0.25">
      <c r="A49" s="24" t="s">
        <v>59</v>
      </c>
      <c r="B49" s="41" t="s">
        <v>6</v>
      </c>
      <c r="C49" s="81"/>
      <c r="D49" s="22">
        <f>D69</f>
        <v>111.11111111111111</v>
      </c>
      <c r="E49" s="22">
        <f t="shared" ref="E49:O49" si="23">E69</f>
        <v>111.11111111111111</v>
      </c>
      <c r="F49" s="22">
        <f t="shared" si="23"/>
        <v>111.11111111111111</v>
      </c>
      <c r="G49" s="22">
        <f t="shared" si="23"/>
        <v>111.11111111111111</v>
      </c>
      <c r="H49" s="22">
        <f t="shared" si="23"/>
        <v>111.11111111111111</v>
      </c>
      <c r="I49" s="22">
        <f t="shared" si="23"/>
        <v>111.11111111111111</v>
      </c>
      <c r="J49" s="22">
        <f t="shared" si="23"/>
        <v>111.11111111111111</v>
      </c>
      <c r="K49" s="22">
        <f t="shared" si="23"/>
        <v>111.11111111111111</v>
      </c>
      <c r="L49" s="22">
        <f t="shared" si="23"/>
        <v>111.11111111111111</v>
      </c>
      <c r="M49" s="22">
        <f t="shared" si="23"/>
        <v>111.11111111111111</v>
      </c>
      <c r="N49" s="22">
        <f t="shared" si="23"/>
        <v>111.11111111111111</v>
      </c>
      <c r="O49" s="22">
        <f t="shared" si="23"/>
        <v>111.11111111111111</v>
      </c>
    </row>
    <row r="50" spans="1:21" s="9" customFormat="1" x14ac:dyDescent="0.25">
      <c r="A50" s="67" t="s">
        <v>29</v>
      </c>
      <c r="B50" s="58" t="s">
        <v>6</v>
      </c>
      <c r="C50" s="59"/>
      <c r="D50" s="59">
        <f t="shared" ref="D50:O50" si="24">D33-D35</f>
        <v>-191.11111111111131</v>
      </c>
      <c r="E50" s="59">
        <f t="shared" si="24"/>
        <v>258.88888888888869</v>
      </c>
      <c r="F50" s="59">
        <f t="shared" si="24"/>
        <v>258.88888888888869</v>
      </c>
      <c r="G50" s="59">
        <f t="shared" si="24"/>
        <v>658.88888888888869</v>
      </c>
      <c r="H50" s="59">
        <f t="shared" si="24"/>
        <v>858.88888888888869</v>
      </c>
      <c r="I50" s="59">
        <f t="shared" si="24"/>
        <v>858.88888888888869</v>
      </c>
      <c r="J50" s="59">
        <f t="shared" si="24"/>
        <v>1478.8888888888887</v>
      </c>
      <c r="K50" s="59">
        <f t="shared" si="24"/>
        <v>1478.8888888888887</v>
      </c>
      <c r="L50" s="59">
        <f t="shared" si="24"/>
        <v>1478.8888888888887</v>
      </c>
      <c r="M50" s="59">
        <f t="shared" si="24"/>
        <v>2078.8888888888887</v>
      </c>
      <c r="N50" s="59">
        <f t="shared" si="24"/>
        <v>2178.8888888888887</v>
      </c>
      <c r="O50" s="59">
        <f t="shared" si="24"/>
        <v>2178.8888888888887</v>
      </c>
    </row>
    <row r="51" spans="1:21" s="9" customFormat="1" ht="14.25" x14ac:dyDescent="0.25">
      <c r="A51" s="76" t="s">
        <v>8</v>
      </c>
      <c r="B51" s="77" t="s">
        <v>18</v>
      </c>
      <c r="C51" s="78"/>
      <c r="D51" s="79">
        <f t="shared" ref="D51:O51" si="25">D50/D5</f>
        <v>-4.3434343434343478E-2</v>
      </c>
      <c r="E51" s="79">
        <f t="shared" si="25"/>
        <v>5.8838383838383794E-2</v>
      </c>
      <c r="F51" s="79">
        <f t="shared" si="25"/>
        <v>5.8838383838383794E-2</v>
      </c>
      <c r="G51" s="79">
        <f t="shared" si="25"/>
        <v>0.12201646090534976</v>
      </c>
      <c r="H51" s="79">
        <f t="shared" si="25"/>
        <v>0.1590534979423868</v>
      </c>
      <c r="I51" s="79">
        <f t="shared" si="25"/>
        <v>0.1590534979423868</v>
      </c>
      <c r="J51" s="79">
        <f t="shared" si="25"/>
        <v>0.22407407407407404</v>
      </c>
      <c r="K51" s="79">
        <f t="shared" si="25"/>
        <v>0.22407407407407404</v>
      </c>
      <c r="L51" s="79">
        <f t="shared" si="25"/>
        <v>0.22407407407407404</v>
      </c>
      <c r="M51" s="79">
        <f t="shared" si="25"/>
        <v>0.27353801169590641</v>
      </c>
      <c r="N51" s="79">
        <f t="shared" si="25"/>
        <v>0.2866959064327485</v>
      </c>
      <c r="O51" s="79">
        <f t="shared" si="25"/>
        <v>0.2866959064327485</v>
      </c>
    </row>
    <row r="52" spans="1:21" s="9" customFormat="1" ht="31.5" x14ac:dyDescent="0.25">
      <c r="A52" s="109" t="s">
        <v>30</v>
      </c>
      <c r="B52" s="94" t="s">
        <v>6</v>
      </c>
      <c r="C52" s="96"/>
      <c r="D52" s="96">
        <f>SUM(D53:D56)</f>
        <v>0</v>
      </c>
      <c r="E52" s="96">
        <f t="shared" ref="E52:O52" si="26">SUM(E53:E56)</f>
        <v>0</v>
      </c>
      <c r="F52" s="96">
        <f t="shared" si="26"/>
        <v>0</v>
      </c>
      <c r="G52" s="96">
        <f t="shared" si="26"/>
        <v>660</v>
      </c>
      <c r="H52" s="96">
        <f t="shared" si="26"/>
        <v>0</v>
      </c>
      <c r="I52" s="96">
        <f t="shared" si="26"/>
        <v>0</v>
      </c>
      <c r="J52" s="96">
        <f t="shared" si="26"/>
        <v>810</v>
      </c>
      <c r="K52" s="96">
        <f t="shared" si="26"/>
        <v>0</v>
      </c>
      <c r="L52" s="96">
        <f t="shared" si="26"/>
        <v>0</v>
      </c>
      <c r="M52" s="96">
        <f t="shared" si="26"/>
        <v>990</v>
      </c>
      <c r="N52" s="96">
        <f t="shared" si="26"/>
        <v>0</v>
      </c>
      <c r="O52" s="96">
        <f t="shared" si="26"/>
        <v>0</v>
      </c>
    </row>
    <row r="53" spans="1:21" s="9" customFormat="1" ht="15" x14ac:dyDescent="0.25">
      <c r="A53" s="26" t="s">
        <v>2</v>
      </c>
      <c r="B53" s="40" t="s">
        <v>6</v>
      </c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7"/>
      <c r="O53" s="27"/>
    </row>
    <row r="54" spans="1:21" s="9" customFormat="1" ht="15" x14ac:dyDescent="0.25">
      <c r="A54" s="26" t="s">
        <v>4</v>
      </c>
      <c r="B54" s="40" t="s">
        <v>6</v>
      </c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7"/>
      <c r="O54" s="27"/>
    </row>
    <row r="55" spans="1:21" s="9" customFormat="1" ht="15" x14ac:dyDescent="0.25">
      <c r="A55" s="26"/>
      <c r="B55" s="40" t="s">
        <v>6</v>
      </c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7"/>
      <c r="Q55" s="116"/>
    </row>
    <row r="56" spans="1:21" s="9" customFormat="1" ht="30" x14ac:dyDescent="0.25">
      <c r="A56" s="125" t="s">
        <v>55</v>
      </c>
      <c r="B56" s="42" t="s">
        <v>6</v>
      </c>
      <c r="C56" s="22"/>
      <c r="D56" s="22"/>
      <c r="E56" s="22"/>
      <c r="F56" s="22"/>
      <c r="G56" s="22">
        <f>SUM(D5:F5)*5%</f>
        <v>660</v>
      </c>
      <c r="H56" s="22"/>
      <c r="I56" s="22"/>
      <c r="J56" s="22">
        <f>SUM(G5:I5)*5%</f>
        <v>810</v>
      </c>
      <c r="K56" s="22"/>
      <c r="L56" s="22"/>
      <c r="M56" s="22">
        <f>SUM(J5:L5)*5%</f>
        <v>990</v>
      </c>
      <c r="N56" s="22"/>
      <c r="O56" s="22"/>
      <c r="P56" s="131" t="s">
        <v>74</v>
      </c>
      <c r="Q56" s="132"/>
      <c r="R56" s="132"/>
      <c r="S56" s="132"/>
      <c r="T56" s="132"/>
      <c r="U56" s="132"/>
    </row>
    <row r="57" spans="1:21" s="9" customFormat="1" x14ac:dyDescent="0.25">
      <c r="A57" s="68" t="s">
        <v>31</v>
      </c>
      <c r="B57" s="55" t="s">
        <v>6</v>
      </c>
      <c r="C57" s="57"/>
      <c r="D57" s="57">
        <f>D50-D52</f>
        <v>-191.11111111111131</v>
      </c>
      <c r="E57" s="57">
        <f t="shared" ref="E57:O57" si="27">E50-E52</f>
        <v>258.88888888888869</v>
      </c>
      <c r="F57" s="57">
        <f t="shared" si="27"/>
        <v>258.88888888888869</v>
      </c>
      <c r="G57" s="57">
        <f t="shared" si="27"/>
        <v>-1.1111111111113132</v>
      </c>
      <c r="H57" s="57">
        <f t="shared" si="27"/>
        <v>858.88888888888869</v>
      </c>
      <c r="I57" s="57">
        <f t="shared" si="27"/>
        <v>858.88888888888869</v>
      </c>
      <c r="J57" s="57">
        <f t="shared" si="27"/>
        <v>668.88888888888869</v>
      </c>
      <c r="K57" s="57">
        <f t="shared" si="27"/>
        <v>1478.8888888888887</v>
      </c>
      <c r="L57" s="57">
        <f t="shared" si="27"/>
        <v>1478.8888888888887</v>
      </c>
      <c r="M57" s="57">
        <f t="shared" si="27"/>
        <v>1088.8888888888887</v>
      </c>
      <c r="N57" s="57">
        <f t="shared" si="27"/>
        <v>2178.8888888888887</v>
      </c>
      <c r="O57" s="57">
        <f t="shared" si="27"/>
        <v>2178.8888888888887</v>
      </c>
    </row>
    <row r="58" spans="1:21" s="9" customFormat="1" ht="14.25" x14ac:dyDescent="0.25">
      <c r="A58" s="76" t="s">
        <v>3</v>
      </c>
      <c r="B58" s="77" t="s">
        <v>18</v>
      </c>
      <c r="C58" s="80"/>
      <c r="D58" s="79">
        <f t="shared" ref="D58:O58" si="28">D57/D5</f>
        <v>-4.3434343434343478E-2</v>
      </c>
      <c r="E58" s="79">
        <f t="shared" si="28"/>
        <v>5.8838383838383794E-2</v>
      </c>
      <c r="F58" s="79">
        <f t="shared" si="28"/>
        <v>5.8838383838383794E-2</v>
      </c>
      <c r="G58" s="79">
        <f t="shared" si="28"/>
        <v>-2.0576131687246541E-4</v>
      </c>
      <c r="H58" s="79">
        <f t="shared" si="28"/>
        <v>0.1590534979423868</v>
      </c>
      <c r="I58" s="79">
        <f t="shared" si="28"/>
        <v>0.1590534979423868</v>
      </c>
      <c r="J58" s="79">
        <f t="shared" si="28"/>
        <v>0.10134680134680131</v>
      </c>
      <c r="K58" s="79">
        <f t="shared" si="28"/>
        <v>0.22407407407407404</v>
      </c>
      <c r="L58" s="79">
        <f t="shared" si="28"/>
        <v>0.22407407407407404</v>
      </c>
      <c r="M58" s="79">
        <f t="shared" si="28"/>
        <v>0.14327485380116955</v>
      </c>
      <c r="N58" s="79">
        <f t="shared" si="28"/>
        <v>0.2866959064327485</v>
      </c>
      <c r="O58" s="79">
        <f t="shared" si="28"/>
        <v>0.2866959064327485</v>
      </c>
    </row>
    <row r="59" spans="1:21" s="9" customFormat="1" ht="31.5" x14ac:dyDescent="0.25">
      <c r="A59" s="110" t="s">
        <v>1</v>
      </c>
      <c r="B59" s="69" t="s">
        <v>6</v>
      </c>
      <c r="C59" s="70"/>
      <c r="D59" s="70">
        <f t="shared" ref="D59:M59" si="29">C59+D57</f>
        <v>-191.11111111111131</v>
      </c>
      <c r="E59" s="70">
        <f t="shared" si="29"/>
        <v>67.777777777777374</v>
      </c>
      <c r="F59" s="70">
        <f t="shared" si="29"/>
        <v>326.66666666666606</v>
      </c>
      <c r="G59" s="70">
        <f t="shared" si="29"/>
        <v>325.55555555555475</v>
      </c>
      <c r="H59" s="70">
        <f t="shared" si="29"/>
        <v>1184.4444444444434</v>
      </c>
      <c r="I59" s="70">
        <f t="shared" si="29"/>
        <v>2043.3333333333321</v>
      </c>
      <c r="J59" s="70">
        <f t="shared" si="29"/>
        <v>2712.2222222222208</v>
      </c>
      <c r="K59" s="70">
        <f t="shared" si="29"/>
        <v>4191.1111111111095</v>
      </c>
      <c r="L59" s="70">
        <f t="shared" si="29"/>
        <v>5669.9999999999982</v>
      </c>
      <c r="M59" s="70">
        <f t="shared" si="29"/>
        <v>6758.8888888888869</v>
      </c>
      <c r="N59" s="70">
        <f t="shared" ref="N59" si="30">M59+N57</f>
        <v>8937.7777777777756</v>
      </c>
      <c r="O59" s="70">
        <f t="shared" ref="O59" si="31">N59+O57</f>
        <v>11116.666666666664</v>
      </c>
    </row>
    <row r="60" spans="1:21" s="9" customFormat="1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21" s="9" customFormat="1" x14ac:dyDescent="0.25">
      <c r="A61" s="21"/>
      <c r="B61" s="40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  <c r="O61" s="104" t="s">
        <v>23</v>
      </c>
    </row>
    <row r="62" spans="1:21" s="9" customFormat="1" ht="78.75" x14ac:dyDescent="0.25">
      <c r="A62" s="122" t="s">
        <v>52</v>
      </c>
      <c r="B62" s="90" t="s">
        <v>7</v>
      </c>
      <c r="C62" s="91" t="s">
        <v>22</v>
      </c>
      <c r="D62" s="105">
        <v>1</v>
      </c>
      <c r="E62" s="105">
        <v>2</v>
      </c>
      <c r="F62" s="105">
        <v>3</v>
      </c>
      <c r="G62" s="105">
        <v>4</v>
      </c>
      <c r="H62" s="105">
        <v>5</v>
      </c>
      <c r="I62" s="105">
        <v>6</v>
      </c>
      <c r="J62" s="105">
        <v>7</v>
      </c>
      <c r="K62" s="105">
        <v>8</v>
      </c>
      <c r="L62" s="105">
        <v>9</v>
      </c>
      <c r="M62" s="105">
        <v>10</v>
      </c>
      <c r="N62" s="105">
        <v>11</v>
      </c>
      <c r="O62" s="105">
        <v>12</v>
      </c>
      <c r="P62" s="126" t="s">
        <v>76</v>
      </c>
    </row>
    <row r="63" spans="1:21" s="9" customFormat="1" ht="31.5" x14ac:dyDescent="0.25">
      <c r="A63" s="124" t="s">
        <v>58</v>
      </c>
      <c r="B63" s="58" t="s">
        <v>6</v>
      </c>
      <c r="C63" s="92"/>
      <c r="D63" s="59">
        <f t="shared" ref="D63:O63" si="32">SUM(D64:D68)</f>
        <v>6000</v>
      </c>
      <c r="E63" s="59">
        <f t="shared" si="32"/>
        <v>6000</v>
      </c>
      <c r="F63" s="59">
        <f t="shared" si="32"/>
        <v>6000</v>
      </c>
      <c r="G63" s="59">
        <f t="shared" si="32"/>
        <v>6000</v>
      </c>
      <c r="H63" s="59">
        <f t="shared" si="32"/>
        <v>6000</v>
      </c>
      <c r="I63" s="59">
        <f t="shared" si="32"/>
        <v>6000</v>
      </c>
      <c r="J63" s="59">
        <f t="shared" si="32"/>
        <v>6000</v>
      </c>
      <c r="K63" s="59">
        <f t="shared" si="32"/>
        <v>6000</v>
      </c>
      <c r="L63" s="59">
        <f t="shared" si="32"/>
        <v>6000</v>
      </c>
      <c r="M63" s="59">
        <f t="shared" si="32"/>
        <v>6000</v>
      </c>
      <c r="N63" s="59">
        <f t="shared" si="32"/>
        <v>6000</v>
      </c>
      <c r="O63" s="59">
        <f t="shared" si="32"/>
        <v>6000</v>
      </c>
      <c r="P63" s="59">
        <f>SUM(P64:P68)</f>
        <v>4666.666666666667</v>
      </c>
    </row>
    <row r="64" spans="1:21" s="9" customFormat="1" ht="14.25" x14ac:dyDescent="0.25">
      <c r="A64" s="115" t="s">
        <v>78</v>
      </c>
      <c r="B64" s="75" t="s">
        <v>6</v>
      </c>
      <c r="C64" s="97">
        <v>5</v>
      </c>
      <c r="D64" s="16">
        <v>3000</v>
      </c>
      <c r="E64" s="16">
        <v>3000</v>
      </c>
      <c r="F64" s="16">
        <v>3000</v>
      </c>
      <c r="G64" s="16">
        <v>3000</v>
      </c>
      <c r="H64" s="16">
        <v>3000</v>
      </c>
      <c r="I64" s="16">
        <v>3000</v>
      </c>
      <c r="J64" s="16">
        <v>3000</v>
      </c>
      <c r="K64" s="16">
        <v>3000</v>
      </c>
      <c r="L64" s="16">
        <v>3000</v>
      </c>
      <c r="M64" s="16">
        <v>3000</v>
      </c>
      <c r="N64" s="16">
        <v>3000</v>
      </c>
      <c r="O64" s="16">
        <v>3000</v>
      </c>
      <c r="P64" s="15">
        <f>O64-SUM(D70:O70)</f>
        <v>2400</v>
      </c>
    </row>
    <row r="65" spans="1:16" s="9" customFormat="1" ht="14.25" x14ac:dyDescent="0.25">
      <c r="A65" s="115" t="s">
        <v>64</v>
      </c>
      <c r="B65" s="75" t="s">
        <v>6</v>
      </c>
      <c r="C65" s="97">
        <v>5</v>
      </c>
      <c r="D65" s="16">
        <v>2000</v>
      </c>
      <c r="E65" s="16">
        <v>2000</v>
      </c>
      <c r="F65" s="16">
        <v>2000</v>
      </c>
      <c r="G65" s="16">
        <v>2000</v>
      </c>
      <c r="H65" s="16">
        <v>2000</v>
      </c>
      <c r="I65" s="16">
        <v>2000</v>
      </c>
      <c r="J65" s="16">
        <v>2000</v>
      </c>
      <c r="K65" s="16">
        <v>2000</v>
      </c>
      <c r="L65" s="16">
        <v>2000</v>
      </c>
      <c r="M65" s="16">
        <v>2000</v>
      </c>
      <c r="N65" s="16">
        <v>2000</v>
      </c>
      <c r="O65" s="16">
        <v>2000</v>
      </c>
      <c r="P65" s="15">
        <f>O65-SUM(D71:O71)</f>
        <v>1600</v>
      </c>
    </row>
    <row r="66" spans="1:16" s="9" customFormat="1" ht="14.25" x14ac:dyDescent="0.25">
      <c r="A66" s="98" t="s">
        <v>54</v>
      </c>
      <c r="B66" s="75" t="s">
        <v>6</v>
      </c>
      <c r="C66" s="97">
        <v>3</v>
      </c>
      <c r="D66" s="16">
        <v>1000</v>
      </c>
      <c r="E66" s="16">
        <v>1000</v>
      </c>
      <c r="F66" s="16">
        <v>1000</v>
      </c>
      <c r="G66" s="16">
        <v>1000</v>
      </c>
      <c r="H66" s="16">
        <v>1000</v>
      </c>
      <c r="I66" s="16">
        <v>1000</v>
      </c>
      <c r="J66" s="16">
        <v>1000</v>
      </c>
      <c r="K66" s="16">
        <v>1000</v>
      </c>
      <c r="L66" s="16">
        <v>1000</v>
      </c>
      <c r="M66" s="16">
        <v>1000</v>
      </c>
      <c r="N66" s="16">
        <v>1000</v>
      </c>
      <c r="O66" s="16">
        <v>1000</v>
      </c>
      <c r="P66" s="15">
        <f>O66-SUM(D72:O72)</f>
        <v>666.66666666666674</v>
      </c>
    </row>
    <row r="67" spans="1:16" s="9" customFormat="1" ht="14.25" x14ac:dyDescent="0.25">
      <c r="A67" s="74" t="s">
        <v>4</v>
      </c>
      <c r="B67" s="75" t="s">
        <v>6</v>
      </c>
      <c r="C67" s="9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5">
        <f>O67-SUM(D73:O73)</f>
        <v>0</v>
      </c>
    </row>
    <row r="68" spans="1:16" s="9" customFormat="1" ht="14.25" x14ac:dyDescent="0.25">
      <c r="A68" s="74"/>
      <c r="B68" s="75"/>
      <c r="C68" s="99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s="9" customFormat="1" x14ac:dyDescent="0.25">
      <c r="A69" s="93" t="s">
        <v>57</v>
      </c>
      <c r="B69" s="94" t="s">
        <v>6</v>
      </c>
      <c r="C69" s="95"/>
      <c r="D69" s="96">
        <f t="shared" ref="D69:O69" si="33">SUM(D70:D74)</f>
        <v>111.11111111111111</v>
      </c>
      <c r="E69" s="96">
        <f t="shared" si="33"/>
        <v>111.11111111111111</v>
      </c>
      <c r="F69" s="96">
        <f t="shared" si="33"/>
        <v>111.11111111111111</v>
      </c>
      <c r="G69" s="96">
        <f t="shared" si="33"/>
        <v>111.11111111111111</v>
      </c>
      <c r="H69" s="96">
        <f t="shared" si="33"/>
        <v>111.11111111111111</v>
      </c>
      <c r="I69" s="96">
        <f t="shared" si="33"/>
        <v>111.11111111111111</v>
      </c>
      <c r="J69" s="96">
        <f t="shared" si="33"/>
        <v>111.11111111111111</v>
      </c>
      <c r="K69" s="96">
        <f t="shared" si="33"/>
        <v>111.11111111111111</v>
      </c>
      <c r="L69" s="96">
        <f t="shared" si="33"/>
        <v>111.11111111111111</v>
      </c>
      <c r="M69" s="96">
        <f t="shared" si="33"/>
        <v>111.11111111111111</v>
      </c>
      <c r="N69" s="96">
        <f t="shared" si="33"/>
        <v>111.11111111111111</v>
      </c>
      <c r="O69" s="96">
        <f t="shared" si="33"/>
        <v>111.11111111111111</v>
      </c>
    </row>
    <row r="70" spans="1:16" s="9" customFormat="1" ht="14.25" x14ac:dyDescent="0.25">
      <c r="A70" s="88" t="str">
        <f>A64</f>
        <v>Специальное оборудование</v>
      </c>
      <c r="B70" s="75" t="s">
        <v>6</v>
      </c>
      <c r="C70" s="99"/>
      <c r="D70" s="15">
        <f t="shared" ref="D70:O70" si="34">IF(C64&gt;0,D64/$C$64/12,0)</f>
        <v>50</v>
      </c>
      <c r="E70" s="15">
        <f t="shared" si="34"/>
        <v>50</v>
      </c>
      <c r="F70" s="15">
        <f t="shared" si="34"/>
        <v>50</v>
      </c>
      <c r="G70" s="15">
        <f t="shared" si="34"/>
        <v>50</v>
      </c>
      <c r="H70" s="15">
        <f t="shared" si="34"/>
        <v>50</v>
      </c>
      <c r="I70" s="15">
        <f t="shared" si="34"/>
        <v>50</v>
      </c>
      <c r="J70" s="15">
        <f t="shared" si="34"/>
        <v>50</v>
      </c>
      <c r="K70" s="15">
        <f t="shared" si="34"/>
        <v>50</v>
      </c>
      <c r="L70" s="15">
        <f t="shared" si="34"/>
        <v>50</v>
      </c>
      <c r="M70" s="15">
        <f t="shared" si="34"/>
        <v>50</v>
      </c>
      <c r="N70" s="15">
        <f t="shared" si="34"/>
        <v>50</v>
      </c>
      <c r="O70" s="15">
        <f t="shared" si="34"/>
        <v>50</v>
      </c>
    </row>
    <row r="71" spans="1:16" s="9" customFormat="1" ht="14.25" x14ac:dyDescent="0.25">
      <c r="A71" s="87" t="str">
        <f>A65</f>
        <v>Специализированное ПО</v>
      </c>
      <c r="B71" s="75" t="s">
        <v>6</v>
      </c>
      <c r="C71" s="99"/>
      <c r="D71" s="15">
        <f t="shared" ref="D71:O71" si="35">IF(C65&gt;0,D65/$C$65/12,0)</f>
        <v>33.333333333333336</v>
      </c>
      <c r="E71" s="15">
        <f t="shared" si="35"/>
        <v>33.333333333333336</v>
      </c>
      <c r="F71" s="15">
        <f t="shared" si="35"/>
        <v>33.333333333333336</v>
      </c>
      <c r="G71" s="15">
        <f t="shared" si="35"/>
        <v>33.333333333333336</v>
      </c>
      <c r="H71" s="15">
        <f t="shared" si="35"/>
        <v>33.333333333333336</v>
      </c>
      <c r="I71" s="15">
        <f t="shared" si="35"/>
        <v>33.333333333333336</v>
      </c>
      <c r="J71" s="15">
        <f t="shared" si="35"/>
        <v>33.333333333333336</v>
      </c>
      <c r="K71" s="15">
        <f t="shared" si="35"/>
        <v>33.333333333333336</v>
      </c>
      <c r="L71" s="15">
        <f t="shared" si="35"/>
        <v>33.333333333333336</v>
      </c>
      <c r="M71" s="15">
        <f t="shared" si="35"/>
        <v>33.333333333333336</v>
      </c>
      <c r="N71" s="15">
        <f t="shared" si="35"/>
        <v>33.333333333333336</v>
      </c>
      <c r="O71" s="15">
        <f t="shared" si="35"/>
        <v>33.333333333333336</v>
      </c>
    </row>
    <row r="72" spans="1:16" s="9" customFormat="1" ht="14.25" x14ac:dyDescent="0.25">
      <c r="A72" s="87" t="str">
        <f>A66</f>
        <v>Сайт</v>
      </c>
      <c r="B72" s="75" t="s">
        <v>6</v>
      </c>
      <c r="C72" s="99"/>
      <c r="D72" s="15">
        <f>IF(C66&gt;0,D66/$C$66/12,0)</f>
        <v>27.777777777777775</v>
      </c>
      <c r="E72" s="15">
        <f t="shared" ref="E72:O72" si="36">IF(D66&gt;0,E66/$C$66/12,0)</f>
        <v>27.777777777777775</v>
      </c>
      <c r="F72" s="15">
        <f t="shared" si="36"/>
        <v>27.777777777777775</v>
      </c>
      <c r="G72" s="15">
        <f t="shared" si="36"/>
        <v>27.777777777777775</v>
      </c>
      <c r="H72" s="15">
        <f t="shared" si="36"/>
        <v>27.777777777777775</v>
      </c>
      <c r="I72" s="15">
        <f t="shared" si="36"/>
        <v>27.777777777777775</v>
      </c>
      <c r="J72" s="15">
        <f t="shared" si="36"/>
        <v>27.777777777777775</v>
      </c>
      <c r="K72" s="15">
        <f t="shared" si="36"/>
        <v>27.777777777777775</v>
      </c>
      <c r="L72" s="15">
        <f t="shared" si="36"/>
        <v>27.777777777777775</v>
      </c>
      <c r="M72" s="15">
        <f t="shared" si="36"/>
        <v>27.777777777777775</v>
      </c>
      <c r="N72" s="15">
        <f t="shared" si="36"/>
        <v>27.777777777777775</v>
      </c>
      <c r="O72" s="15">
        <f t="shared" si="36"/>
        <v>27.777777777777775</v>
      </c>
    </row>
    <row r="73" spans="1:16" s="9" customFormat="1" ht="14.25" x14ac:dyDescent="0.25">
      <c r="A73" s="82" t="str">
        <f>A67</f>
        <v>и т.д.</v>
      </c>
      <c r="B73" s="75" t="s">
        <v>6</v>
      </c>
      <c r="C73" s="99"/>
      <c r="D73" s="15">
        <f t="shared" ref="D73:O73" si="37">IF(C67&gt;0,D67/$C$67/12,0)</f>
        <v>0</v>
      </c>
      <c r="E73" s="15">
        <f t="shared" si="37"/>
        <v>0</v>
      </c>
      <c r="F73" s="15">
        <f t="shared" si="37"/>
        <v>0</v>
      </c>
      <c r="G73" s="15">
        <f t="shared" si="37"/>
        <v>0</v>
      </c>
      <c r="H73" s="15">
        <f t="shared" si="37"/>
        <v>0</v>
      </c>
      <c r="I73" s="15">
        <f t="shared" si="37"/>
        <v>0</v>
      </c>
      <c r="J73" s="15">
        <f t="shared" si="37"/>
        <v>0</v>
      </c>
      <c r="K73" s="15">
        <f t="shared" si="37"/>
        <v>0</v>
      </c>
      <c r="L73" s="15">
        <f t="shared" si="37"/>
        <v>0</v>
      </c>
      <c r="M73" s="15">
        <f t="shared" si="37"/>
        <v>0</v>
      </c>
      <c r="N73" s="15">
        <f t="shared" si="37"/>
        <v>0</v>
      </c>
      <c r="O73" s="15">
        <f t="shared" si="37"/>
        <v>0</v>
      </c>
    </row>
    <row r="74" spans="1:16" s="9" customFormat="1" ht="14.25" x14ac:dyDescent="0.25">
      <c r="A74" s="100"/>
      <c r="B74" s="101"/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1:16" s="9" customFormat="1" ht="14.25" x14ac:dyDescent="0.25">
      <c r="A75" s="18"/>
      <c r="B75" s="75"/>
      <c r="C75" s="9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6" s="9" customFormat="1" x14ac:dyDescent="0.25">
      <c r="A76" s="21"/>
      <c r="B76" s="40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3"/>
      <c r="O76" s="104" t="s">
        <v>23</v>
      </c>
    </row>
    <row r="77" spans="1:16" s="9" customFormat="1" ht="31.5" x14ac:dyDescent="0.25">
      <c r="A77" s="121" t="s">
        <v>50</v>
      </c>
      <c r="B77" s="38" t="s">
        <v>7</v>
      </c>
      <c r="C77" s="39"/>
      <c r="D77" s="106">
        <v>1</v>
      </c>
      <c r="E77" s="106">
        <v>2</v>
      </c>
      <c r="F77" s="106">
        <v>3</v>
      </c>
      <c r="G77" s="106">
        <v>4</v>
      </c>
      <c r="H77" s="106">
        <v>5</v>
      </c>
      <c r="I77" s="106">
        <v>6</v>
      </c>
      <c r="J77" s="106">
        <v>7</v>
      </c>
      <c r="K77" s="106">
        <v>8</v>
      </c>
      <c r="L77" s="106">
        <v>9</v>
      </c>
      <c r="M77" s="106">
        <v>10</v>
      </c>
      <c r="N77" s="106">
        <v>11</v>
      </c>
      <c r="O77" s="106">
        <v>12</v>
      </c>
    </row>
    <row r="78" spans="1:16" s="9" customFormat="1" x14ac:dyDescent="0.25">
      <c r="A78" s="60" t="s">
        <v>32</v>
      </c>
      <c r="B78" s="61" t="s">
        <v>6</v>
      </c>
      <c r="C78" s="62"/>
      <c r="D78" s="62">
        <v>0</v>
      </c>
      <c r="E78" s="62">
        <f t="shared" ref="E78:M78" si="38">D121</f>
        <v>-80</v>
      </c>
      <c r="F78" s="62">
        <f t="shared" si="38"/>
        <v>290</v>
      </c>
      <c r="G78" s="62">
        <f t="shared" si="38"/>
        <v>660</v>
      </c>
      <c r="H78" s="62">
        <f t="shared" si="38"/>
        <v>770</v>
      </c>
      <c r="I78" s="62">
        <f t="shared" si="38"/>
        <v>1740</v>
      </c>
      <c r="J78" s="62">
        <f t="shared" si="38"/>
        <v>2710</v>
      </c>
      <c r="K78" s="62">
        <f t="shared" si="38"/>
        <v>3490</v>
      </c>
      <c r="L78" s="62">
        <f t="shared" si="38"/>
        <v>5080</v>
      </c>
      <c r="M78" s="62">
        <f t="shared" si="38"/>
        <v>6670</v>
      </c>
      <c r="N78" s="62">
        <f t="shared" ref="N78:O78" si="39">M121</f>
        <v>7870</v>
      </c>
      <c r="O78" s="62">
        <f t="shared" si="39"/>
        <v>10160</v>
      </c>
    </row>
    <row r="79" spans="1:16" s="9" customFormat="1" ht="30" x14ac:dyDescent="0.25">
      <c r="A79" s="28" t="s">
        <v>33</v>
      </c>
      <c r="B79" s="43" t="s">
        <v>6</v>
      </c>
      <c r="C79" s="29"/>
      <c r="D79" s="30">
        <f>SUM(D80:D82)</f>
        <v>4400</v>
      </c>
      <c r="E79" s="30">
        <f t="shared" ref="E79:O79" si="40">SUM(E80:E82)</f>
        <v>4400</v>
      </c>
      <c r="F79" s="30">
        <f t="shared" si="40"/>
        <v>4400</v>
      </c>
      <c r="G79" s="30">
        <f t="shared" si="40"/>
        <v>5400</v>
      </c>
      <c r="H79" s="30">
        <f t="shared" si="40"/>
        <v>5400</v>
      </c>
      <c r="I79" s="30">
        <f t="shared" si="40"/>
        <v>5400</v>
      </c>
      <c r="J79" s="30">
        <f t="shared" si="40"/>
        <v>6600</v>
      </c>
      <c r="K79" s="30">
        <f t="shared" si="40"/>
        <v>6600</v>
      </c>
      <c r="L79" s="30">
        <f t="shared" si="40"/>
        <v>6600</v>
      </c>
      <c r="M79" s="30">
        <f t="shared" si="40"/>
        <v>7600</v>
      </c>
      <c r="N79" s="30">
        <f t="shared" si="40"/>
        <v>7600</v>
      </c>
      <c r="O79" s="30">
        <f t="shared" si="40"/>
        <v>7600</v>
      </c>
    </row>
    <row r="80" spans="1:16" s="9" customFormat="1" ht="15" x14ac:dyDescent="0.25">
      <c r="A80" s="87" t="s">
        <v>0</v>
      </c>
      <c r="B80" s="75" t="s">
        <v>6</v>
      </c>
      <c r="C80" s="19"/>
      <c r="D80" s="15">
        <f t="shared" ref="D80:O80" si="41">D5</f>
        <v>4400</v>
      </c>
      <c r="E80" s="15">
        <f t="shared" si="41"/>
        <v>4400</v>
      </c>
      <c r="F80" s="15">
        <f t="shared" si="41"/>
        <v>4400</v>
      </c>
      <c r="G80" s="15">
        <f t="shared" si="41"/>
        <v>5400</v>
      </c>
      <c r="H80" s="15">
        <f t="shared" si="41"/>
        <v>5400</v>
      </c>
      <c r="I80" s="15">
        <f t="shared" si="41"/>
        <v>5400</v>
      </c>
      <c r="J80" s="15">
        <f t="shared" si="41"/>
        <v>6600</v>
      </c>
      <c r="K80" s="15">
        <f t="shared" si="41"/>
        <v>6600</v>
      </c>
      <c r="L80" s="15">
        <f t="shared" si="41"/>
        <v>6600</v>
      </c>
      <c r="M80" s="15">
        <f t="shared" si="41"/>
        <v>7600</v>
      </c>
      <c r="N80" s="15">
        <f t="shared" si="41"/>
        <v>7600</v>
      </c>
      <c r="O80" s="15">
        <f t="shared" si="41"/>
        <v>7600</v>
      </c>
    </row>
    <row r="81" spans="1:18" s="9" customFormat="1" ht="15" x14ac:dyDescent="0.25">
      <c r="A81" s="87" t="s">
        <v>9</v>
      </c>
      <c r="B81" s="75" t="s">
        <v>6</v>
      </c>
      <c r="C81" s="19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7"/>
      <c r="O81" s="17"/>
    </row>
    <row r="82" spans="1:18" s="9" customFormat="1" ht="15" x14ac:dyDescent="0.25">
      <c r="A82" s="87" t="s">
        <v>4</v>
      </c>
      <c r="B82" s="75" t="s">
        <v>6</v>
      </c>
      <c r="C82" s="19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7"/>
      <c r="O82" s="17"/>
    </row>
    <row r="83" spans="1:18" s="9" customFormat="1" ht="30" x14ac:dyDescent="0.25">
      <c r="A83" s="28" t="s">
        <v>34</v>
      </c>
      <c r="B83" s="43" t="s">
        <v>6</v>
      </c>
      <c r="C83" s="29"/>
      <c r="D83" s="29">
        <f t="shared" ref="D83:O83" si="42">SUM(D84:D98)</f>
        <v>4480</v>
      </c>
      <c r="E83" s="29">
        <f t="shared" si="42"/>
        <v>4030</v>
      </c>
      <c r="F83" s="29">
        <f t="shared" si="42"/>
        <v>4030</v>
      </c>
      <c r="G83" s="29">
        <f t="shared" si="42"/>
        <v>5290</v>
      </c>
      <c r="H83" s="29">
        <f t="shared" si="42"/>
        <v>4430</v>
      </c>
      <c r="I83" s="29">
        <f t="shared" si="42"/>
        <v>4430</v>
      </c>
      <c r="J83" s="29">
        <f t="shared" si="42"/>
        <v>5820</v>
      </c>
      <c r="K83" s="29">
        <f t="shared" si="42"/>
        <v>5010</v>
      </c>
      <c r="L83" s="29">
        <f t="shared" si="42"/>
        <v>5010</v>
      </c>
      <c r="M83" s="29">
        <f t="shared" si="42"/>
        <v>6400</v>
      </c>
      <c r="N83" s="29">
        <f t="shared" si="42"/>
        <v>5310</v>
      </c>
      <c r="O83" s="29">
        <f t="shared" si="42"/>
        <v>5310</v>
      </c>
    </row>
    <row r="84" spans="1:18" s="9" customFormat="1" ht="15" x14ac:dyDescent="0.25">
      <c r="A84" s="88" t="s">
        <v>80</v>
      </c>
      <c r="B84" s="75" t="s">
        <v>6</v>
      </c>
      <c r="C84" s="19"/>
      <c r="D84" s="15">
        <f>D24+D37</f>
        <v>2020</v>
      </c>
      <c r="E84" s="15">
        <f t="shared" ref="E84:O84" si="43">E24+E37</f>
        <v>2020</v>
      </c>
      <c r="F84" s="15">
        <f t="shared" si="43"/>
        <v>2020</v>
      </c>
      <c r="G84" s="15">
        <f t="shared" si="43"/>
        <v>2320</v>
      </c>
      <c r="H84" s="15">
        <f t="shared" si="43"/>
        <v>2320</v>
      </c>
      <c r="I84" s="15">
        <f t="shared" si="43"/>
        <v>2320</v>
      </c>
      <c r="J84" s="15">
        <f t="shared" si="43"/>
        <v>2680</v>
      </c>
      <c r="K84" s="15">
        <f t="shared" si="43"/>
        <v>2680</v>
      </c>
      <c r="L84" s="15">
        <f t="shared" si="43"/>
        <v>2680</v>
      </c>
      <c r="M84" s="15">
        <f t="shared" si="43"/>
        <v>2980</v>
      </c>
      <c r="N84" s="15">
        <f t="shared" si="43"/>
        <v>2980</v>
      </c>
      <c r="O84" s="15">
        <f t="shared" si="43"/>
        <v>2980</v>
      </c>
    </row>
    <row r="85" spans="1:18" s="9" customFormat="1" ht="15" x14ac:dyDescent="0.25">
      <c r="A85" s="88" t="s">
        <v>72</v>
      </c>
      <c r="B85" s="75"/>
      <c r="C85" s="19"/>
      <c r="D85" s="15">
        <f>SUM(D25:D31)</f>
        <v>440</v>
      </c>
      <c r="E85" s="15">
        <f t="shared" ref="E85:O85" si="44">SUM(E25:E31)</f>
        <v>440</v>
      </c>
      <c r="F85" s="15">
        <f t="shared" si="44"/>
        <v>440</v>
      </c>
      <c r="G85" s="15">
        <f t="shared" si="44"/>
        <v>540</v>
      </c>
      <c r="H85" s="15">
        <f t="shared" si="44"/>
        <v>540</v>
      </c>
      <c r="I85" s="15">
        <f t="shared" si="44"/>
        <v>540</v>
      </c>
      <c r="J85" s="15">
        <f t="shared" si="44"/>
        <v>660</v>
      </c>
      <c r="K85" s="15">
        <f t="shared" si="44"/>
        <v>660</v>
      </c>
      <c r="L85" s="15">
        <f t="shared" si="44"/>
        <v>660</v>
      </c>
      <c r="M85" s="15">
        <f t="shared" si="44"/>
        <v>760</v>
      </c>
      <c r="N85" s="15">
        <f t="shared" si="44"/>
        <v>760</v>
      </c>
      <c r="O85" s="15">
        <f t="shared" si="44"/>
        <v>760</v>
      </c>
    </row>
    <row r="86" spans="1:18" s="9" customFormat="1" ht="28.5" x14ac:dyDescent="0.25">
      <c r="A86" s="88" t="str">
        <f>A36</f>
        <v>Аренда помещения (вкл. коммунальные)</v>
      </c>
      <c r="B86" s="75" t="s">
        <v>6</v>
      </c>
      <c r="C86" s="19"/>
      <c r="D86" s="15">
        <f>D36</f>
        <v>500</v>
      </c>
      <c r="E86" s="15">
        <f t="shared" ref="E86:O86" si="45">E36</f>
        <v>500</v>
      </c>
      <c r="F86" s="15">
        <f t="shared" si="45"/>
        <v>500</v>
      </c>
      <c r="G86" s="15">
        <f t="shared" si="45"/>
        <v>500</v>
      </c>
      <c r="H86" s="15">
        <f t="shared" si="45"/>
        <v>500</v>
      </c>
      <c r="I86" s="15">
        <f t="shared" si="45"/>
        <v>500</v>
      </c>
      <c r="J86" s="15">
        <f t="shared" si="45"/>
        <v>500</v>
      </c>
      <c r="K86" s="15">
        <f t="shared" si="45"/>
        <v>500</v>
      </c>
      <c r="L86" s="15">
        <f t="shared" si="45"/>
        <v>500</v>
      </c>
      <c r="M86" s="15">
        <f t="shared" si="45"/>
        <v>500</v>
      </c>
      <c r="N86" s="15">
        <f t="shared" si="45"/>
        <v>500</v>
      </c>
      <c r="O86" s="15">
        <f t="shared" si="45"/>
        <v>500</v>
      </c>
    </row>
    <row r="87" spans="1:18" s="9" customFormat="1" ht="42.75" x14ac:dyDescent="0.25">
      <c r="A87" s="88" t="str">
        <f>A38</f>
        <v>Платные тарифы образовательных и др. онлайн-платформ, платформ видеоконференций и т.п.</v>
      </c>
      <c r="B87" s="75" t="s">
        <v>6</v>
      </c>
      <c r="C87" s="19"/>
      <c r="D87" s="15">
        <f t="shared" ref="D87:D94" si="46">D38</f>
        <v>50</v>
      </c>
      <c r="E87" s="15">
        <f t="shared" ref="E87:O87" si="47">E38</f>
        <v>50</v>
      </c>
      <c r="F87" s="15">
        <f t="shared" si="47"/>
        <v>50</v>
      </c>
      <c r="G87" s="15">
        <f t="shared" si="47"/>
        <v>50</v>
      </c>
      <c r="H87" s="15">
        <f t="shared" si="47"/>
        <v>50</v>
      </c>
      <c r="I87" s="15">
        <f t="shared" si="47"/>
        <v>50</v>
      </c>
      <c r="J87" s="15">
        <f t="shared" si="47"/>
        <v>50</v>
      </c>
      <c r="K87" s="15">
        <f t="shared" si="47"/>
        <v>50</v>
      </c>
      <c r="L87" s="15">
        <f t="shared" si="47"/>
        <v>50</v>
      </c>
      <c r="M87" s="15">
        <f t="shared" si="47"/>
        <v>50</v>
      </c>
      <c r="N87" s="15">
        <f t="shared" si="47"/>
        <v>50</v>
      </c>
      <c r="O87" s="15">
        <f t="shared" si="47"/>
        <v>50</v>
      </c>
    </row>
    <row r="88" spans="1:18" s="9" customFormat="1" ht="15" x14ac:dyDescent="0.25">
      <c r="A88" s="88" t="str">
        <f>A39</f>
        <v>Учебные материалы и книги</v>
      </c>
      <c r="B88" s="75" t="s">
        <v>6</v>
      </c>
      <c r="C88" s="19"/>
      <c r="D88" s="15">
        <f t="shared" si="46"/>
        <v>50</v>
      </c>
      <c r="E88" s="15">
        <f t="shared" ref="E88:O88" si="48">E39</f>
        <v>0</v>
      </c>
      <c r="F88" s="15">
        <f t="shared" si="48"/>
        <v>0</v>
      </c>
      <c r="G88" s="15">
        <f t="shared" si="48"/>
        <v>0</v>
      </c>
      <c r="H88" s="15">
        <f t="shared" si="48"/>
        <v>0</v>
      </c>
      <c r="I88" s="15">
        <f t="shared" si="48"/>
        <v>0</v>
      </c>
      <c r="J88" s="15">
        <f t="shared" si="48"/>
        <v>0</v>
      </c>
      <c r="K88" s="15">
        <f t="shared" si="48"/>
        <v>0</v>
      </c>
      <c r="L88" s="15">
        <f t="shared" si="48"/>
        <v>100</v>
      </c>
      <c r="M88" s="15">
        <f t="shared" si="48"/>
        <v>0</v>
      </c>
      <c r="N88" s="15">
        <f t="shared" si="48"/>
        <v>0</v>
      </c>
      <c r="O88" s="15">
        <f t="shared" si="48"/>
        <v>0</v>
      </c>
    </row>
    <row r="89" spans="1:18" s="9" customFormat="1" ht="15" x14ac:dyDescent="0.25">
      <c r="A89" s="88" t="str">
        <f>A40</f>
        <v>Канцелярские товары</v>
      </c>
      <c r="B89" s="75" t="s">
        <v>6</v>
      </c>
      <c r="C89" s="19"/>
      <c r="D89" s="15">
        <f t="shared" si="46"/>
        <v>0</v>
      </c>
      <c r="E89" s="15">
        <f t="shared" ref="E89:O89" si="49">E40</f>
        <v>0</v>
      </c>
      <c r="F89" s="15">
        <f t="shared" si="49"/>
        <v>0</v>
      </c>
      <c r="G89" s="15">
        <f t="shared" si="49"/>
        <v>0</v>
      </c>
      <c r="H89" s="15">
        <f t="shared" si="49"/>
        <v>0</v>
      </c>
      <c r="I89" s="15">
        <f t="shared" si="49"/>
        <v>0</v>
      </c>
      <c r="J89" s="15">
        <f t="shared" si="49"/>
        <v>0</v>
      </c>
      <c r="K89" s="15">
        <f t="shared" si="49"/>
        <v>0</v>
      </c>
      <c r="L89" s="15">
        <f t="shared" si="49"/>
        <v>0</v>
      </c>
      <c r="M89" s="15">
        <f t="shared" si="49"/>
        <v>0</v>
      </c>
      <c r="N89" s="15">
        <f t="shared" si="49"/>
        <v>0</v>
      </c>
      <c r="O89" s="15">
        <f t="shared" si="49"/>
        <v>0</v>
      </c>
    </row>
    <row r="90" spans="1:18" s="9" customFormat="1" ht="15" x14ac:dyDescent="0.25">
      <c r="A90" s="88" t="str">
        <f>A41</f>
        <v>Бухгалтер, юрист (аутсорсинг)</v>
      </c>
      <c r="B90" s="75" t="s">
        <v>6</v>
      </c>
      <c r="C90" s="19"/>
      <c r="D90" s="15">
        <f t="shared" si="46"/>
        <v>400</v>
      </c>
      <c r="E90" s="15">
        <f t="shared" ref="E90:O90" si="50">E41</f>
        <v>0</v>
      </c>
      <c r="F90" s="15">
        <f t="shared" si="50"/>
        <v>0</v>
      </c>
      <c r="G90" s="15">
        <f t="shared" si="50"/>
        <v>100</v>
      </c>
      <c r="H90" s="15">
        <f t="shared" si="50"/>
        <v>0</v>
      </c>
      <c r="I90" s="15">
        <f t="shared" si="50"/>
        <v>0</v>
      </c>
      <c r="J90" s="15">
        <f t="shared" si="50"/>
        <v>100</v>
      </c>
      <c r="K90" s="15">
        <f t="shared" si="50"/>
        <v>0</v>
      </c>
      <c r="L90" s="15">
        <f t="shared" si="50"/>
        <v>0</v>
      </c>
      <c r="M90" s="15">
        <f t="shared" si="50"/>
        <v>100</v>
      </c>
      <c r="N90" s="15">
        <f t="shared" si="50"/>
        <v>0</v>
      </c>
      <c r="O90" s="15">
        <f t="shared" si="50"/>
        <v>0</v>
      </c>
    </row>
    <row r="91" spans="1:18" s="9" customFormat="1" ht="15" x14ac:dyDescent="0.25">
      <c r="A91" s="88" t="str">
        <f>A42</f>
        <v>Маркетинг и реклама</v>
      </c>
      <c r="B91" s="75" t="s">
        <v>6</v>
      </c>
      <c r="C91" s="19"/>
      <c r="D91" s="15">
        <f t="shared" si="46"/>
        <v>600</v>
      </c>
      <c r="E91" s="15">
        <f t="shared" ref="E91:O91" si="51">E42</f>
        <v>600</v>
      </c>
      <c r="F91" s="15">
        <f t="shared" si="51"/>
        <v>600</v>
      </c>
      <c r="G91" s="15">
        <f t="shared" si="51"/>
        <v>600</v>
      </c>
      <c r="H91" s="15">
        <f t="shared" si="51"/>
        <v>600</v>
      </c>
      <c r="I91" s="15">
        <f t="shared" si="51"/>
        <v>600</v>
      </c>
      <c r="J91" s="15">
        <f t="shared" si="51"/>
        <v>600</v>
      </c>
      <c r="K91" s="15">
        <f t="shared" si="51"/>
        <v>600</v>
      </c>
      <c r="L91" s="15">
        <f t="shared" si="51"/>
        <v>600</v>
      </c>
      <c r="M91" s="15">
        <f t="shared" si="51"/>
        <v>600</v>
      </c>
      <c r="N91" s="15">
        <f t="shared" si="51"/>
        <v>600</v>
      </c>
      <c r="O91" s="15">
        <f t="shared" si="51"/>
        <v>600</v>
      </c>
      <c r="Q91" s="8"/>
      <c r="R91" s="8"/>
    </row>
    <row r="92" spans="1:18" s="9" customFormat="1" ht="15" x14ac:dyDescent="0.25">
      <c r="A92" s="88" t="str">
        <f t="shared" ref="A92:A95" si="52">A43</f>
        <v>Обновление и техподдержка сайта</v>
      </c>
      <c r="B92" s="75" t="s">
        <v>6</v>
      </c>
      <c r="C92" s="19"/>
      <c r="D92" s="15">
        <f t="shared" si="46"/>
        <v>300</v>
      </c>
      <c r="E92" s="15">
        <f t="shared" ref="E92:O92" si="53">E43</f>
        <v>300</v>
      </c>
      <c r="F92" s="15">
        <f t="shared" si="53"/>
        <v>300</v>
      </c>
      <c r="G92" s="15">
        <f t="shared" si="53"/>
        <v>300</v>
      </c>
      <c r="H92" s="15">
        <f t="shared" si="53"/>
        <v>300</v>
      </c>
      <c r="I92" s="15">
        <f t="shared" si="53"/>
        <v>300</v>
      </c>
      <c r="J92" s="15">
        <f t="shared" si="53"/>
        <v>300</v>
      </c>
      <c r="K92" s="15">
        <f t="shared" si="53"/>
        <v>300</v>
      </c>
      <c r="L92" s="15">
        <f t="shared" si="53"/>
        <v>300</v>
      </c>
      <c r="M92" s="15">
        <f t="shared" si="53"/>
        <v>300</v>
      </c>
      <c r="N92" s="15">
        <f t="shared" si="53"/>
        <v>300</v>
      </c>
      <c r="O92" s="15">
        <f t="shared" si="53"/>
        <v>300</v>
      </c>
      <c r="R92" s="8"/>
    </row>
    <row r="93" spans="1:18" s="9" customFormat="1" ht="15" x14ac:dyDescent="0.25">
      <c r="A93" s="88" t="str">
        <f t="shared" si="52"/>
        <v>Связь, интернет</v>
      </c>
      <c r="B93" s="75" t="s">
        <v>6</v>
      </c>
      <c r="C93" s="19"/>
      <c r="D93" s="15">
        <f t="shared" si="46"/>
        <v>120</v>
      </c>
      <c r="E93" s="15">
        <f t="shared" ref="E93:O93" si="54">E44</f>
        <v>120</v>
      </c>
      <c r="F93" s="15">
        <f t="shared" si="54"/>
        <v>120</v>
      </c>
      <c r="G93" s="15">
        <f t="shared" si="54"/>
        <v>120</v>
      </c>
      <c r="H93" s="15">
        <f t="shared" si="54"/>
        <v>120</v>
      </c>
      <c r="I93" s="15">
        <f t="shared" si="54"/>
        <v>120</v>
      </c>
      <c r="J93" s="15">
        <f t="shared" si="54"/>
        <v>120</v>
      </c>
      <c r="K93" s="15">
        <f t="shared" si="54"/>
        <v>120</v>
      </c>
      <c r="L93" s="15">
        <f t="shared" si="54"/>
        <v>120</v>
      </c>
      <c r="M93" s="15">
        <f t="shared" si="54"/>
        <v>120</v>
      </c>
      <c r="N93" s="15">
        <f t="shared" si="54"/>
        <v>120</v>
      </c>
      <c r="O93" s="15">
        <f t="shared" si="54"/>
        <v>120</v>
      </c>
    </row>
    <row r="94" spans="1:18" s="9" customFormat="1" ht="15" x14ac:dyDescent="0.25">
      <c r="A94" s="88" t="str">
        <f t="shared" si="52"/>
        <v>Повышение квалификации</v>
      </c>
      <c r="B94" s="75" t="s">
        <v>6</v>
      </c>
      <c r="C94" s="19"/>
      <c r="D94" s="15">
        <f t="shared" si="46"/>
        <v>0</v>
      </c>
      <c r="E94" s="15">
        <f t="shared" ref="E94:O94" si="55">E45</f>
        <v>0</v>
      </c>
      <c r="F94" s="15">
        <f t="shared" si="55"/>
        <v>0</v>
      </c>
      <c r="G94" s="15">
        <f t="shared" si="55"/>
        <v>100</v>
      </c>
      <c r="H94" s="15">
        <f t="shared" si="55"/>
        <v>0</v>
      </c>
      <c r="I94" s="15">
        <f t="shared" si="55"/>
        <v>0</v>
      </c>
      <c r="J94" s="15">
        <f t="shared" si="55"/>
        <v>0</v>
      </c>
      <c r="K94" s="15">
        <f t="shared" si="55"/>
        <v>100</v>
      </c>
      <c r="L94" s="15">
        <f t="shared" si="55"/>
        <v>0</v>
      </c>
      <c r="M94" s="15">
        <f t="shared" si="55"/>
        <v>0</v>
      </c>
      <c r="N94" s="15">
        <f t="shared" si="55"/>
        <v>0</v>
      </c>
      <c r="O94" s="15">
        <f t="shared" si="55"/>
        <v>0</v>
      </c>
    </row>
    <row r="95" spans="1:18" s="9" customFormat="1" ht="15" x14ac:dyDescent="0.25">
      <c r="A95" s="88" t="str">
        <f t="shared" si="52"/>
        <v>Прочие постоянные расходы</v>
      </c>
      <c r="B95" s="75" t="s">
        <v>6</v>
      </c>
      <c r="C95" s="19"/>
      <c r="D95" s="15">
        <f>SUM(D46:D48)</f>
        <v>0</v>
      </c>
      <c r="E95" s="15">
        <f t="shared" ref="E95:O95" si="56">SUM(E46:E48)</f>
        <v>0</v>
      </c>
      <c r="F95" s="15">
        <f t="shared" si="56"/>
        <v>0</v>
      </c>
      <c r="G95" s="15">
        <f t="shared" si="56"/>
        <v>0</v>
      </c>
      <c r="H95" s="15">
        <f t="shared" si="56"/>
        <v>0</v>
      </c>
      <c r="I95" s="15">
        <f t="shared" si="56"/>
        <v>0</v>
      </c>
      <c r="J95" s="15">
        <f t="shared" si="56"/>
        <v>0</v>
      </c>
      <c r="K95" s="15">
        <f t="shared" si="56"/>
        <v>0</v>
      </c>
      <c r="L95" s="15">
        <f t="shared" si="56"/>
        <v>0</v>
      </c>
      <c r="M95" s="15">
        <f t="shared" si="56"/>
        <v>0</v>
      </c>
      <c r="N95" s="15">
        <f t="shared" si="56"/>
        <v>0</v>
      </c>
      <c r="O95" s="15">
        <f t="shared" si="56"/>
        <v>0</v>
      </c>
    </row>
    <row r="96" spans="1:18" s="9" customFormat="1" ht="15" x14ac:dyDescent="0.25">
      <c r="A96" s="88" t="s">
        <v>56</v>
      </c>
      <c r="B96" s="75" t="s">
        <v>6</v>
      </c>
      <c r="C96" s="19"/>
      <c r="D96" s="15">
        <f>D52</f>
        <v>0</v>
      </c>
      <c r="E96" s="15">
        <f t="shared" ref="E96:O96" si="57">E52</f>
        <v>0</v>
      </c>
      <c r="F96" s="15">
        <f t="shared" si="57"/>
        <v>0</v>
      </c>
      <c r="G96" s="15">
        <f t="shared" si="57"/>
        <v>660</v>
      </c>
      <c r="H96" s="15">
        <f t="shared" si="57"/>
        <v>0</v>
      </c>
      <c r="I96" s="15">
        <f t="shared" si="57"/>
        <v>0</v>
      </c>
      <c r="J96" s="15">
        <f t="shared" si="57"/>
        <v>810</v>
      </c>
      <c r="K96" s="15">
        <f t="shared" si="57"/>
        <v>0</v>
      </c>
      <c r="L96" s="15">
        <f t="shared" si="57"/>
        <v>0</v>
      </c>
      <c r="M96" s="15">
        <f t="shared" si="57"/>
        <v>990</v>
      </c>
      <c r="N96" s="15">
        <f t="shared" si="57"/>
        <v>0</v>
      </c>
      <c r="O96" s="15">
        <f t="shared" si="57"/>
        <v>0</v>
      </c>
    </row>
    <row r="97" spans="1:16" s="9" customFormat="1" ht="15" x14ac:dyDescent="0.25">
      <c r="A97" s="88" t="s">
        <v>4</v>
      </c>
      <c r="B97" s="75" t="s">
        <v>6</v>
      </c>
      <c r="C97" s="19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7"/>
      <c r="O97" s="17"/>
    </row>
    <row r="98" spans="1:16" s="9" customFormat="1" ht="15" x14ac:dyDescent="0.25">
      <c r="A98" s="88"/>
      <c r="B98" s="75" t="s">
        <v>6</v>
      </c>
      <c r="C98" s="19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17"/>
    </row>
    <row r="99" spans="1:16" s="9" customFormat="1" ht="31.5" x14ac:dyDescent="0.25">
      <c r="A99" s="111" t="s">
        <v>42</v>
      </c>
      <c r="B99" s="71" t="s">
        <v>6</v>
      </c>
      <c r="C99" s="72"/>
      <c r="D99" s="72">
        <f t="shared" ref="D99:O99" si="58">D79-D83</f>
        <v>-80</v>
      </c>
      <c r="E99" s="72">
        <f t="shared" si="58"/>
        <v>370</v>
      </c>
      <c r="F99" s="72">
        <f t="shared" si="58"/>
        <v>370</v>
      </c>
      <c r="G99" s="72">
        <f t="shared" si="58"/>
        <v>110</v>
      </c>
      <c r="H99" s="72">
        <f t="shared" si="58"/>
        <v>970</v>
      </c>
      <c r="I99" s="72">
        <f t="shared" si="58"/>
        <v>970</v>
      </c>
      <c r="J99" s="72">
        <f t="shared" si="58"/>
        <v>780</v>
      </c>
      <c r="K99" s="72">
        <f t="shared" si="58"/>
        <v>1590</v>
      </c>
      <c r="L99" s="72">
        <f t="shared" si="58"/>
        <v>1590</v>
      </c>
      <c r="M99" s="72">
        <f t="shared" si="58"/>
        <v>1200</v>
      </c>
      <c r="N99" s="72">
        <f t="shared" si="58"/>
        <v>2290</v>
      </c>
      <c r="O99" s="72">
        <f t="shared" si="58"/>
        <v>2290</v>
      </c>
    </row>
    <row r="100" spans="1:16" s="9" customFormat="1" ht="30" x14ac:dyDescent="0.25">
      <c r="A100" s="32" t="s">
        <v>35</v>
      </c>
      <c r="B100" s="43" t="s">
        <v>6</v>
      </c>
      <c r="C100" s="30"/>
      <c r="D100" s="30">
        <f>SUM(D101:D103)</f>
        <v>0</v>
      </c>
      <c r="E100" s="30">
        <f t="shared" ref="E100:O100" si="59">SUM(E101:E103)</f>
        <v>0</v>
      </c>
      <c r="F100" s="30">
        <f t="shared" si="59"/>
        <v>0</v>
      </c>
      <c r="G100" s="30">
        <f t="shared" si="59"/>
        <v>0</v>
      </c>
      <c r="H100" s="30">
        <f t="shared" si="59"/>
        <v>0</v>
      </c>
      <c r="I100" s="30">
        <f t="shared" si="59"/>
        <v>0</v>
      </c>
      <c r="J100" s="30">
        <f t="shared" si="59"/>
        <v>0</v>
      </c>
      <c r="K100" s="30">
        <f t="shared" si="59"/>
        <v>0</v>
      </c>
      <c r="L100" s="30">
        <f t="shared" si="59"/>
        <v>0</v>
      </c>
      <c r="M100" s="30">
        <f t="shared" si="59"/>
        <v>0</v>
      </c>
      <c r="N100" s="30">
        <f t="shared" si="59"/>
        <v>0</v>
      </c>
      <c r="O100" s="30">
        <f t="shared" si="59"/>
        <v>0</v>
      </c>
    </row>
    <row r="101" spans="1:16" s="9" customFormat="1" ht="14.25" x14ac:dyDescent="0.25">
      <c r="A101" s="82" t="s">
        <v>10</v>
      </c>
      <c r="B101" s="75" t="s">
        <v>6</v>
      </c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7"/>
      <c r="O101" s="17"/>
    </row>
    <row r="102" spans="1:16" s="9" customFormat="1" ht="14.25" x14ac:dyDescent="0.25">
      <c r="A102" s="82" t="s">
        <v>4</v>
      </c>
      <c r="B102" s="75" t="s">
        <v>6</v>
      </c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7"/>
      <c r="O102" s="17"/>
    </row>
    <row r="103" spans="1:16" s="9" customFormat="1" ht="14.25" x14ac:dyDescent="0.25">
      <c r="A103" s="82"/>
      <c r="B103" s="75" t="s">
        <v>6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7"/>
      <c r="O103" s="17"/>
    </row>
    <row r="104" spans="1:16" s="9" customFormat="1" ht="30" x14ac:dyDescent="0.25">
      <c r="A104" s="32" t="s">
        <v>36</v>
      </c>
      <c r="B104" s="43" t="s">
        <v>6</v>
      </c>
      <c r="C104" s="30"/>
      <c r="D104" s="30">
        <f>SUM(D105:D107)</f>
        <v>6000</v>
      </c>
      <c r="E104" s="30">
        <f t="shared" ref="E104:O104" si="60">SUM(E105:E107)</f>
        <v>0</v>
      </c>
      <c r="F104" s="30">
        <f t="shared" si="60"/>
        <v>0</v>
      </c>
      <c r="G104" s="30">
        <f t="shared" si="60"/>
        <v>0</v>
      </c>
      <c r="H104" s="30">
        <f t="shared" si="60"/>
        <v>0</v>
      </c>
      <c r="I104" s="30">
        <f t="shared" si="60"/>
        <v>0</v>
      </c>
      <c r="J104" s="30">
        <f t="shared" si="60"/>
        <v>0</v>
      </c>
      <c r="K104" s="30">
        <f t="shared" si="60"/>
        <v>0</v>
      </c>
      <c r="L104" s="30">
        <f t="shared" si="60"/>
        <v>0</v>
      </c>
      <c r="M104" s="30">
        <f t="shared" si="60"/>
        <v>0</v>
      </c>
      <c r="N104" s="30">
        <f t="shared" si="60"/>
        <v>0</v>
      </c>
      <c r="O104" s="30">
        <f t="shared" si="60"/>
        <v>0</v>
      </c>
    </row>
    <row r="105" spans="1:16" s="9" customFormat="1" ht="15" x14ac:dyDescent="0.25">
      <c r="A105" s="82" t="s">
        <v>79</v>
      </c>
      <c r="B105" s="75" t="s">
        <v>6</v>
      </c>
      <c r="C105" s="15"/>
      <c r="D105" s="16">
        <v>6000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7"/>
      <c r="O105" s="17"/>
      <c r="P105"/>
    </row>
    <row r="106" spans="1:16" s="9" customFormat="1" ht="14.25" x14ac:dyDescent="0.25">
      <c r="A106" s="82" t="s">
        <v>4</v>
      </c>
      <c r="B106" s="75" t="s">
        <v>6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17"/>
      <c r="P106" s="37"/>
    </row>
    <row r="107" spans="1:16" s="9" customFormat="1" ht="14.25" x14ac:dyDescent="0.25">
      <c r="A107" s="82"/>
      <c r="B107" s="75" t="s">
        <v>6</v>
      </c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17"/>
    </row>
    <row r="108" spans="1:16" s="9" customFormat="1" ht="31.5" x14ac:dyDescent="0.25">
      <c r="A108" s="111" t="s">
        <v>43</v>
      </c>
      <c r="B108" s="71" t="s">
        <v>6</v>
      </c>
      <c r="C108" s="72"/>
      <c r="D108" s="72">
        <f>D100-D104</f>
        <v>-6000</v>
      </c>
      <c r="E108" s="72"/>
      <c r="F108" s="72"/>
      <c r="G108" s="72"/>
      <c r="H108" s="72"/>
      <c r="I108" s="72"/>
      <c r="J108" s="72"/>
      <c r="K108" s="72"/>
      <c r="L108" s="72"/>
      <c r="M108" s="72"/>
      <c r="N108" s="73"/>
      <c r="O108" s="73"/>
    </row>
    <row r="109" spans="1:16" s="9" customFormat="1" ht="15" x14ac:dyDescent="0.25">
      <c r="A109" s="31" t="s">
        <v>37</v>
      </c>
      <c r="B109" s="43" t="s">
        <v>6</v>
      </c>
      <c r="C109" s="30"/>
      <c r="D109" s="30">
        <f>SUM(D110:D113)</f>
        <v>6000</v>
      </c>
      <c r="E109" s="30">
        <f t="shared" ref="E109:O109" si="61">SUM(E110:E113)</f>
        <v>0</v>
      </c>
      <c r="F109" s="30">
        <f t="shared" si="61"/>
        <v>0</v>
      </c>
      <c r="G109" s="30">
        <f t="shared" si="61"/>
        <v>0</v>
      </c>
      <c r="H109" s="30">
        <f t="shared" si="61"/>
        <v>0</v>
      </c>
      <c r="I109" s="30">
        <f t="shared" si="61"/>
        <v>0</v>
      </c>
      <c r="J109" s="30">
        <f t="shared" si="61"/>
        <v>0</v>
      </c>
      <c r="K109" s="30">
        <f t="shared" si="61"/>
        <v>0</v>
      </c>
      <c r="L109" s="30">
        <f t="shared" si="61"/>
        <v>0</v>
      </c>
      <c r="M109" s="30">
        <f t="shared" si="61"/>
        <v>0</v>
      </c>
      <c r="N109" s="30">
        <f t="shared" si="61"/>
        <v>0</v>
      </c>
      <c r="O109" s="30">
        <f t="shared" si="61"/>
        <v>0</v>
      </c>
    </row>
    <row r="110" spans="1:16" s="9" customFormat="1" ht="14.25" x14ac:dyDescent="0.25">
      <c r="A110" s="89" t="s">
        <v>11</v>
      </c>
      <c r="B110" s="75" t="s">
        <v>6</v>
      </c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17"/>
    </row>
    <row r="111" spans="1:16" s="9" customFormat="1" ht="14.25" x14ac:dyDescent="0.25">
      <c r="A111" s="89" t="s">
        <v>13</v>
      </c>
      <c r="B111" s="75" t="s">
        <v>6</v>
      </c>
      <c r="C111" s="15"/>
      <c r="D111" s="16">
        <v>6000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7"/>
      <c r="O111" s="17"/>
    </row>
    <row r="112" spans="1:16" s="9" customFormat="1" ht="14.25" x14ac:dyDescent="0.25">
      <c r="A112" s="82" t="s">
        <v>4</v>
      </c>
      <c r="B112" s="75" t="s">
        <v>6</v>
      </c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7"/>
    </row>
    <row r="113" spans="1:22" s="9" customFormat="1" ht="14.25" x14ac:dyDescent="0.25">
      <c r="A113" s="82"/>
      <c r="B113" s="75" t="s">
        <v>6</v>
      </c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17"/>
    </row>
    <row r="114" spans="1:22" s="9" customFormat="1" ht="15" x14ac:dyDescent="0.25">
      <c r="A114" s="31" t="s">
        <v>41</v>
      </c>
      <c r="B114" s="43" t="s">
        <v>6</v>
      </c>
      <c r="C114" s="30"/>
      <c r="D114" s="30">
        <f>SUM(D115:D118)</f>
        <v>0</v>
      </c>
      <c r="E114" s="30">
        <f t="shared" ref="E114:O114" si="62">SUM(E115:E118)</f>
        <v>0</v>
      </c>
      <c r="F114" s="30">
        <f t="shared" si="62"/>
        <v>0</v>
      </c>
      <c r="G114" s="30">
        <f t="shared" si="62"/>
        <v>0</v>
      </c>
      <c r="H114" s="30">
        <f t="shared" si="62"/>
        <v>0</v>
      </c>
      <c r="I114" s="30">
        <f t="shared" si="62"/>
        <v>0</v>
      </c>
      <c r="J114" s="30">
        <f t="shared" si="62"/>
        <v>0</v>
      </c>
      <c r="K114" s="30">
        <f t="shared" si="62"/>
        <v>0</v>
      </c>
      <c r="L114" s="30">
        <f t="shared" si="62"/>
        <v>0</v>
      </c>
      <c r="M114" s="30">
        <f t="shared" si="62"/>
        <v>0</v>
      </c>
      <c r="N114" s="30">
        <f t="shared" si="62"/>
        <v>0</v>
      </c>
      <c r="O114" s="30">
        <f t="shared" si="62"/>
        <v>0</v>
      </c>
    </row>
    <row r="115" spans="1:22" s="9" customFormat="1" ht="14.25" x14ac:dyDescent="0.25">
      <c r="A115" s="82" t="s">
        <v>12</v>
      </c>
      <c r="B115" s="75" t="s">
        <v>6</v>
      </c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7"/>
    </row>
    <row r="116" spans="1:22" s="9" customFormat="1" ht="14.25" x14ac:dyDescent="0.25">
      <c r="A116" s="82" t="s">
        <v>15</v>
      </c>
      <c r="B116" s="75" t="s">
        <v>6</v>
      </c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7"/>
      <c r="P116" s="14"/>
    </row>
    <row r="117" spans="1:22" s="9" customFormat="1" ht="14.25" x14ac:dyDescent="0.25">
      <c r="A117" s="82" t="s">
        <v>4</v>
      </c>
      <c r="B117" s="75" t="s">
        <v>6</v>
      </c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7"/>
      <c r="P117" s="14"/>
    </row>
    <row r="118" spans="1:22" s="9" customFormat="1" ht="14.25" x14ac:dyDescent="0.25">
      <c r="A118" s="82"/>
      <c r="B118" s="75" t="s">
        <v>6</v>
      </c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7"/>
      <c r="P118" s="14"/>
    </row>
    <row r="119" spans="1:22" s="9" customFormat="1" x14ac:dyDescent="0.25">
      <c r="A119" s="111" t="s">
        <v>38</v>
      </c>
      <c r="B119" s="71" t="s">
        <v>6</v>
      </c>
      <c r="C119" s="72"/>
      <c r="D119" s="72">
        <f>D109-D114</f>
        <v>6000</v>
      </c>
      <c r="E119" s="72">
        <f t="shared" ref="E119:O119" si="63">E109-E114</f>
        <v>0</v>
      </c>
      <c r="F119" s="72">
        <f t="shared" si="63"/>
        <v>0</v>
      </c>
      <c r="G119" s="72">
        <f t="shared" si="63"/>
        <v>0</v>
      </c>
      <c r="H119" s="72">
        <f t="shared" si="63"/>
        <v>0</v>
      </c>
      <c r="I119" s="72">
        <f t="shared" si="63"/>
        <v>0</v>
      </c>
      <c r="J119" s="72">
        <f t="shared" si="63"/>
        <v>0</v>
      </c>
      <c r="K119" s="72">
        <f t="shared" si="63"/>
        <v>0</v>
      </c>
      <c r="L119" s="72">
        <f t="shared" si="63"/>
        <v>0</v>
      </c>
      <c r="M119" s="72">
        <f t="shared" si="63"/>
        <v>0</v>
      </c>
      <c r="N119" s="72">
        <f t="shared" si="63"/>
        <v>0</v>
      </c>
      <c r="O119" s="72">
        <f t="shared" si="63"/>
        <v>0</v>
      </c>
      <c r="P119" s="14"/>
    </row>
    <row r="120" spans="1:22" s="9" customFormat="1" ht="31.15" customHeight="1" x14ac:dyDescent="0.25">
      <c r="A120" s="63" t="s">
        <v>39</v>
      </c>
      <c r="B120" s="61" t="s">
        <v>6</v>
      </c>
      <c r="C120" s="62"/>
      <c r="D120" s="62">
        <f>D99+D108+D119</f>
        <v>-80</v>
      </c>
      <c r="E120" s="62">
        <f t="shared" ref="E120:O120" si="64">E99+E108+E119</f>
        <v>370</v>
      </c>
      <c r="F120" s="62">
        <f t="shared" si="64"/>
        <v>370</v>
      </c>
      <c r="G120" s="62">
        <f t="shared" si="64"/>
        <v>110</v>
      </c>
      <c r="H120" s="62">
        <f t="shared" si="64"/>
        <v>970</v>
      </c>
      <c r="I120" s="62">
        <f t="shared" si="64"/>
        <v>970</v>
      </c>
      <c r="J120" s="62">
        <f t="shared" si="64"/>
        <v>780</v>
      </c>
      <c r="K120" s="62">
        <f t="shared" si="64"/>
        <v>1590</v>
      </c>
      <c r="L120" s="62">
        <f t="shared" si="64"/>
        <v>1590</v>
      </c>
      <c r="M120" s="62">
        <f t="shared" si="64"/>
        <v>1200</v>
      </c>
      <c r="N120" s="62">
        <f t="shared" si="64"/>
        <v>2290</v>
      </c>
      <c r="O120" s="62">
        <f t="shared" si="64"/>
        <v>2290</v>
      </c>
    </row>
    <row r="121" spans="1:22" s="9" customFormat="1" ht="32.450000000000003" customHeight="1" x14ac:dyDescent="0.25">
      <c r="A121" s="64" t="s">
        <v>40</v>
      </c>
      <c r="B121" s="65" t="s">
        <v>6</v>
      </c>
      <c r="C121" s="66"/>
      <c r="D121" s="66">
        <f t="shared" ref="D121:O121" si="65">D78+D120</f>
        <v>-80</v>
      </c>
      <c r="E121" s="66">
        <f t="shared" si="65"/>
        <v>290</v>
      </c>
      <c r="F121" s="66">
        <f t="shared" si="65"/>
        <v>660</v>
      </c>
      <c r="G121" s="66">
        <f t="shared" si="65"/>
        <v>770</v>
      </c>
      <c r="H121" s="66">
        <f t="shared" si="65"/>
        <v>1740</v>
      </c>
      <c r="I121" s="66">
        <f t="shared" si="65"/>
        <v>2710</v>
      </c>
      <c r="J121" s="66">
        <f t="shared" si="65"/>
        <v>3490</v>
      </c>
      <c r="K121" s="66">
        <f t="shared" si="65"/>
        <v>5080</v>
      </c>
      <c r="L121" s="66">
        <f t="shared" si="65"/>
        <v>6670</v>
      </c>
      <c r="M121" s="66">
        <f t="shared" si="65"/>
        <v>7870</v>
      </c>
      <c r="N121" s="66">
        <f t="shared" si="65"/>
        <v>10160</v>
      </c>
      <c r="O121" s="66">
        <f t="shared" si="65"/>
        <v>12450</v>
      </c>
      <c r="P121" s="127" t="s">
        <v>20</v>
      </c>
      <c r="Q121" s="128"/>
      <c r="R121" s="128"/>
      <c r="S121" s="128"/>
      <c r="T121" s="128"/>
      <c r="U121" s="128"/>
      <c r="V121" s="34"/>
    </row>
    <row r="122" spans="1:22" s="9" customFormat="1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 s="1"/>
      <c r="Q122" s="33"/>
      <c r="R122" s="33"/>
      <c r="S122" s="33"/>
      <c r="T122" s="33"/>
      <c r="U122" s="33"/>
      <c r="V122" s="34"/>
    </row>
    <row r="123" spans="1:22" s="9" customFormat="1" x14ac:dyDescent="0.25">
      <c r="A123" s="35"/>
      <c r="B123" s="44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104" t="s">
        <v>23</v>
      </c>
      <c r="P123" s="1"/>
      <c r="R123" s="33"/>
      <c r="S123" s="33"/>
      <c r="T123" s="33"/>
      <c r="U123" s="33"/>
      <c r="V123" s="34"/>
    </row>
    <row r="124" spans="1:22" s="9" customFormat="1" ht="31.5" x14ac:dyDescent="0.2">
      <c r="A124" s="120" t="s">
        <v>51</v>
      </c>
      <c r="B124" s="45" t="s">
        <v>7</v>
      </c>
      <c r="C124" s="45"/>
      <c r="D124" s="107">
        <v>1</v>
      </c>
      <c r="E124" s="107">
        <v>2</v>
      </c>
      <c r="F124" s="107">
        <v>3</v>
      </c>
      <c r="G124" s="107">
        <v>4</v>
      </c>
      <c r="H124" s="107">
        <v>5</v>
      </c>
      <c r="I124" s="107">
        <v>6</v>
      </c>
      <c r="J124" s="107">
        <v>7</v>
      </c>
      <c r="K124" s="107">
        <v>8</v>
      </c>
      <c r="L124" s="107">
        <v>9</v>
      </c>
      <c r="M124" s="107">
        <v>10</v>
      </c>
      <c r="N124" s="107">
        <v>11</v>
      </c>
      <c r="O124" s="107">
        <v>12</v>
      </c>
      <c r="P124" s="1"/>
    </row>
    <row r="125" spans="1:22" s="9" customFormat="1" ht="15" x14ac:dyDescent="0.2">
      <c r="A125" s="46" t="s">
        <v>16</v>
      </c>
      <c r="B125" s="43" t="s">
        <v>6</v>
      </c>
      <c r="C125" s="30"/>
      <c r="D125" s="30">
        <f>IF(D5&gt;0,(D35+D52)/(1-D23/D5),0)</f>
        <v>4718.5185185185192</v>
      </c>
      <c r="E125" s="30">
        <f t="shared" ref="E125:O125" si="66">IF(E5&gt;0,(E35+E52)/(1-E23/E5),0)</f>
        <v>3968.5185185185192</v>
      </c>
      <c r="F125" s="30">
        <f t="shared" si="66"/>
        <v>3968.5185185185192</v>
      </c>
      <c r="G125" s="30">
        <f t="shared" si="66"/>
        <v>5401.8518518518522</v>
      </c>
      <c r="H125" s="30">
        <f t="shared" si="66"/>
        <v>3968.5185185185192</v>
      </c>
      <c r="I125" s="30">
        <f t="shared" si="66"/>
        <v>3968.5185185185192</v>
      </c>
      <c r="J125" s="30">
        <f t="shared" si="66"/>
        <v>5485.1851851851861</v>
      </c>
      <c r="K125" s="30">
        <f t="shared" si="66"/>
        <v>4135.1851851851861</v>
      </c>
      <c r="L125" s="30">
        <f t="shared" si="66"/>
        <v>4135.1851851851861</v>
      </c>
      <c r="M125" s="30">
        <f t="shared" si="66"/>
        <v>5785.1851851851861</v>
      </c>
      <c r="N125" s="30">
        <f t="shared" si="66"/>
        <v>3968.5185185185192</v>
      </c>
      <c r="O125" s="30">
        <f t="shared" si="66"/>
        <v>3968.5185185185192</v>
      </c>
      <c r="P125" s="1"/>
    </row>
    <row r="126" spans="1:22" s="9" customFormat="1" ht="15" x14ac:dyDescent="0.2">
      <c r="A126" s="46" t="s">
        <v>17</v>
      </c>
      <c r="B126" s="43" t="s">
        <v>18</v>
      </c>
      <c r="C126" s="30"/>
      <c r="D126" s="47">
        <f>IF(D5&gt;0,(D5-D125)/D5,0)</f>
        <v>-7.2390572390572533E-2</v>
      </c>
      <c r="E126" s="47">
        <f t="shared" ref="E126:O126" si="67">IF(E5&gt;0,(E5-E125)/E5,0)</f>
        <v>9.8063973063972923E-2</v>
      </c>
      <c r="F126" s="47">
        <f t="shared" si="67"/>
        <v>9.8063973063972923E-2</v>
      </c>
      <c r="G126" s="47">
        <f t="shared" si="67"/>
        <v>-3.4293552812077568E-4</v>
      </c>
      <c r="H126" s="47">
        <f t="shared" si="67"/>
        <v>0.26508916323731124</v>
      </c>
      <c r="I126" s="47">
        <f t="shared" si="67"/>
        <v>0.26508916323731124</v>
      </c>
      <c r="J126" s="47">
        <f t="shared" si="67"/>
        <v>0.16891133557800211</v>
      </c>
      <c r="K126" s="47">
        <f t="shared" si="67"/>
        <v>0.37345679012345667</v>
      </c>
      <c r="L126" s="47">
        <f t="shared" si="67"/>
        <v>0.37345679012345667</v>
      </c>
      <c r="M126" s="47">
        <f t="shared" si="67"/>
        <v>0.23879142300194919</v>
      </c>
      <c r="N126" s="47">
        <f t="shared" si="67"/>
        <v>0.47782651072124749</v>
      </c>
      <c r="O126" s="47">
        <f t="shared" si="67"/>
        <v>0.47782651072124749</v>
      </c>
      <c r="P126" s="1"/>
    </row>
    <row r="127" spans="1:22" s="9" customFormat="1" ht="15" x14ac:dyDescent="0.2">
      <c r="A127" s="48" t="s">
        <v>77</v>
      </c>
      <c r="B127" s="49" t="s">
        <v>19</v>
      </c>
      <c r="C127" s="50"/>
      <c r="D127" s="51">
        <f t="shared" ref="D127:O127" si="68">D125/D50</f>
        <v>-24.689922480620133</v>
      </c>
      <c r="E127" s="51">
        <f t="shared" si="68"/>
        <v>15.329041487839785</v>
      </c>
      <c r="F127" s="51">
        <f t="shared" si="68"/>
        <v>15.329041487839785</v>
      </c>
      <c r="G127" s="51">
        <f t="shared" si="68"/>
        <v>8.1984260820685808</v>
      </c>
      <c r="H127" s="51">
        <f t="shared" si="68"/>
        <v>4.6205260888313946</v>
      </c>
      <c r="I127" s="51">
        <f t="shared" si="68"/>
        <v>4.6205260888313946</v>
      </c>
      <c r="J127" s="51">
        <f t="shared" si="68"/>
        <v>3.7089907337841233</v>
      </c>
      <c r="K127" s="51">
        <f t="shared" si="68"/>
        <v>2.7961432506887061</v>
      </c>
      <c r="L127" s="51">
        <f t="shared" si="68"/>
        <v>2.7961432506887061</v>
      </c>
      <c r="M127" s="51">
        <f t="shared" si="68"/>
        <v>2.7828255834669524</v>
      </c>
      <c r="N127" s="51">
        <f t="shared" si="68"/>
        <v>1.8213496515383312</v>
      </c>
      <c r="O127" s="51">
        <f t="shared" si="68"/>
        <v>1.8213496515383312</v>
      </c>
      <c r="P127" s="1"/>
    </row>
    <row r="128" spans="1:22" s="9" customFormat="1" ht="14.25" x14ac:dyDescent="0.2">
      <c r="A128" s="10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P128" s="1"/>
    </row>
    <row r="129" spans="1:17" s="9" customFormat="1" ht="14.25" x14ac:dyDescent="0.2">
      <c r="A129" s="10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P129" s="1"/>
    </row>
    <row r="130" spans="1:17" s="9" customFormat="1" ht="14.25" x14ac:dyDescent="0.2">
      <c r="A130" s="10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P130" s="1"/>
    </row>
    <row r="131" spans="1:17" s="9" customFormat="1" ht="14.25" x14ac:dyDescent="0.2">
      <c r="A131" s="10"/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P131" s="1"/>
    </row>
    <row r="132" spans="1:17" s="9" customFormat="1" ht="14.25" x14ac:dyDescent="0.2">
      <c r="A132" s="10"/>
      <c r="B132" s="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P132" s="1"/>
      <c r="Q132" s="14"/>
    </row>
    <row r="133" spans="1:17" s="14" customFormat="1" ht="12.75" x14ac:dyDescent="0.2">
      <c r="A133" s="11"/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P133" s="1"/>
    </row>
    <row r="134" spans="1:17" s="14" customFormat="1" ht="12.75" x14ac:dyDescent="0.2">
      <c r="A134" s="11"/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P134" s="1"/>
    </row>
    <row r="135" spans="1:17" s="14" customFormat="1" ht="12.75" x14ac:dyDescent="0.2">
      <c r="A135" s="11"/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P135" s="1"/>
    </row>
    <row r="136" spans="1:17" s="14" customFormat="1" ht="12.75" x14ac:dyDescent="0.2">
      <c r="A136" s="11"/>
      <c r="B136" s="12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P136" s="1"/>
      <c r="Q136" s="1"/>
    </row>
    <row r="137" spans="1:17" ht="12.75" x14ac:dyDescent="0.2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7" ht="12.75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7" ht="12.75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7" ht="12.75" x14ac:dyDescent="0.2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7" ht="12.75" x14ac:dyDescent="0.2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7" ht="12.75" x14ac:dyDescent="0.2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7" ht="12.75" x14ac:dyDescent="0.2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7" ht="12.75" x14ac:dyDescent="0.2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x14ac:dyDescent="0.2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x14ac:dyDescent="0.2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x14ac:dyDescent="0.2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x14ac:dyDescent="0.2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</sheetData>
  <mergeCells count="3">
    <mergeCell ref="P121:U121"/>
    <mergeCell ref="A1:D1"/>
    <mergeCell ref="P56:U56"/>
  </mergeCells>
  <conditionalFormatting sqref="C121:O121 C123:N12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Дополн. образование для детей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Цуприк Анна Ивановна</cp:lastModifiedBy>
  <dcterms:created xsi:type="dcterms:W3CDTF">2020-12-16T08:05:56Z</dcterms:created>
  <dcterms:modified xsi:type="dcterms:W3CDTF">2023-07-04T14:37:27Z</dcterms:modified>
</cp:coreProperties>
</file>