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582BB185-4210-4629-ABA1-02429E55E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оительные работы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3" l="1"/>
  <c r="E89" i="3"/>
  <c r="F89" i="3"/>
  <c r="G89" i="3"/>
  <c r="H89" i="3"/>
  <c r="I89" i="3"/>
  <c r="J89" i="3"/>
  <c r="K89" i="3"/>
  <c r="L89" i="3"/>
  <c r="M89" i="3"/>
  <c r="N89" i="3"/>
  <c r="O89" i="3"/>
  <c r="D89" i="3"/>
  <c r="A89" i="3"/>
  <c r="A88" i="3"/>
  <c r="A87" i="3"/>
  <c r="A86" i="3"/>
  <c r="A85" i="3"/>
  <c r="A84" i="3"/>
  <c r="A83" i="3"/>
  <c r="A82" i="3"/>
  <c r="A80" i="3"/>
  <c r="A79" i="3"/>
  <c r="P64" i="3"/>
  <c r="A69" i="3"/>
  <c r="A19" i="3"/>
  <c r="A18" i="3"/>
  <c r="A13" i="3"/>
  <c r="A12" i="3"/>
  <c r="E8" i="3" l="1"/>
  <c r="F8" i="3"/>
  <c r="G8" i="3"/>
  <c r="H8" i="3"/>
  <c r="I8" i="3"/>
  <c r="J8" i="3"/>
  <c r="K8" i="3"/>
  <c r="L8" i="3"/>
  <c r="M8" i="3"/>
  <c r="N8" i="3"/>
  <c r="O8" i="3"/>
  <c r="D8" i="3"/>
  <c r="P8" i="3" s="1"/>
  <c r="J11" i="3" l="1"/>
  <c r="E82" i="3" l="1"/>
  <c r="F82" i="3"/>
  <c r="G82" i="3"/>
  <c r="H82" i="3"/>
  <c r="I82" i="3"/>
  <c r="J82" i="3"/>
  <c r="K82" i="3"/>
  <c r="L82" i="3"/>
  <c r="M82" i="3"/>
  <c r="N82" i="3"/>
  <c r="O82" i="3"/>
  <c r="D82" i="3"/>
  <c r="E88" i="3"/>
  <c r="F88" i="3"/>
  <c r="G88" i="3"/>
  <c r="H88" i="3"/>
  <c r="I88" i="3"/>
  <c r="J88" i="3"/>
  <c r="K88" i="3"/>
  <c r="L88" i="3"/>
  <c r="M88" i="3"/>
  <c r="N88" i="3"/>
  <c r="O88" i="3"/>
  <c r="E83" i="3"/>
  <c r="F83" i="3"/>
  <c r="G83" i="3"/>
  <c r="H83" i="3"/>
  <c r="I83" i="3"/>
  <c r="J83" i="3"/>
  <c r="K83" i="3"/>
  <c r="L83" i="3"/>
  <c r="M83" i="3"/>
  <c r="N83" i="3"/>
  <c r="O83" i="3"/>
  <c r="E84" i="3"/>
  <c r="F84" i="3"/>
  <c r="G84" i="3"/>
  <c r="H84" i="3"/>
  <c r="I84" i="3"/>
  <c r="J84" i="3"/>
  <c r="K84" i="3"/>
  <c r="L84" i="3"/>
  <c r="M84" i="3"/>
  <c r="N84" i="3"/>
  <c r="O84" i="3"/>
  <c r="D84" i="3"/>
  <c r="D88" i="3"/>
  <c r="D83" i="3"/>
  <c r="E67" i="3" l="1"/>
  <c r="F67" i="3"/>
  <c r="G67" i="3"/>
  <c r="H67" i="3"/>
  <c r="I67" i="3"/>
  <c r="J67" i="3"/>
  <c r="K67" i="3"/>
  <c r="L67" i="3"/>
  <c r="M67" i="3"/>
  <c r="N67" i="3"/>
  <c r="O67" i="3"/>
  <c r="D67" i="3"/>
  <c r="P62" i="3" s="1"/>
  <c r="A68" i="3"/>
  <c r="A67" i="3"/>
  <c r="A66" i="3"/>
  <c r="D66" i="3" l="1"/>
  <c r="D98" i="3" l="1"/>
  <c r="E68" i="3"/>
  <c r="F68" i="3"/>
  <c r="G68" i="3"/>
  <c r="H68" i="3"/>
  <c r="I68" i="3"/>
  <c r="J68" i="3"/>
  <c r="K68" i="3"/>
  <c r="L68" i="3"/>
  <c r="M68" i="3"/>
  <c r="N68" i="3"/>
  <c r="O68" i="3"/>
  <c r="D68" i="3"/>
  <c r="E66" i="3"/>
  <c r="F66" i="3"/>
  <c r="G66" i="3"/>
  <c r="H66" i="3"/>
  <c r="I66" i="3"/>
  <c r="J66" i="3"/>
  <c r="K66" i="3"/>
  <c r="L66" i="3"/>
  <c r="M66" i="3"/>
  <c r="N66" i="3"/>
  <c r="O66" i="3"/>
  <c r="D65" i="3" l="1"/>
  <c r="P63" i="3"/>
  <c r="P61" i="3"/>
  <c r="D9" i="3"/>
  <c r="E11" i="3"/>
  <c r="F11" i="3"/>
  <c r="G11" i="3"/>
  <c r="H11" i="3"/>
  <c r="I11" i="3"/>
  <c r="K11" i="3"/>
  <c r="L11" i="3"/>
  <c r="D11" i="3"/>
  <c r="P60" i="3" l="1"/>
  <c r="E60" i="3"/>
  <c r="F60" i="3"/>
  <c r="G60" i="3"/>
  <c r="H60" i="3"/>
  <c r="I60" i="3"/>
  <c r="J60" i="3"/>
  <c r="K60" i="3"/>
  <c r="L60" i="3"/>
  <c r="M60" i="3"/>
  <c r="N60" i="3"/>
  <c r="O60" i="3"/>
  <c r="D60" i="3"/>
  <c r="E108" i="3"/>
  <c r="F108" i="3"/>
  <c r="G108" i="3"/>
  <c r="H108" i="3"/>
  <c r="I108" i="3"/>
  <c r="J108" i="3"/>
  <c r="K108" i="3"/>
  <c r="L108" i="3"/>
  <c r="M108" i="3"/>
  <c r="N108" i="3"/>
  <c r="O108" i="3"/>
  <c r="D108" i="3"/>
  <c r="E103" i="3"/>
  <c r="F103" i="3"/>
  <c r="G103" i="3"/>
  <c r="H103" i="3"/>
  <c r="I103" i="3"/>
  <c r="J103" i="3"/>
  <c r="K103" i="3"/>
  <c r="L103" i="3"/>
  <c r="M103" i="3"/>
  <c r="N103" i="3"/>
  <c r="O103" i="3"/>
  <c r="D103" i="3"/>
  <c r="E98" i="3"/>
  <c r="F98" i="3"/>
  <c r="G98" i="3"/>
  <c r="H98" i="3"/>
  <c r="I98" i="3"/>
  <c r="J98" i="3"/>
  <c r="K98" i="3"/>
  <c r="L98" i="3"/>
  <c r="M98" i="3"/>
  <c r="N98" i="3"/>
  <c r="O98" i="3"/>
  <c r="E94" i="3"/>
  <c r="F94" i="3"/>
  <c r="G94" i="3"/>
  <c r="H94" i="3"/>
  <c r="I94" i="3"/>
  <c r="J94" i="3"/>
  <c r="K94" i="3"/>
  <c r="L94" i="3"/>
  <c r="M94" i="3"/>
  <c r="N94" i="3"/>
  <c r="O94" i="3"/>
  <c r="D94" i="3"/>
  <c r="E9" i="3"/>
  <c r="D46" i="3" l="1"/>
  <c r="E65" i="3"/>
  <c r="E46" i="3" s="1"/>
  <c r="N65" i="3"/>
  <c r="N46" i="3" s="1"/>
  <c r="G65" i="3"/>
  <c r="G46" i="3" s="1"/>
  <c r="J65" i="3"/>
  <c r="J46" i="3" s="1"/>
  <c r="M65" i="3"/>
  <c r="M46" i="3" s="1"/>
  <c r="I65" i="3"/>
  <c r="I46" i="3" s="1"/>
  <c r="F65" i="3"/>
  <c r="F46" i="3" s="1"/>
  <c r="H65" i="3"/>
  <c r="H46" i="3" s="1"/>
  <c r="L65" i="3"/>
  <c r="L46" i="3" s="1"/>
  <c r="O65" i="3"/>
  <c r="O46" i="3" s="1"/>
  <c r="K65" i="3"/>
  <c r="K46" i="3" s="1"/>
  <c r="F9" i="3"/>
  <c r="E113" i="3"/>
  <c r="G113" i="3"/>
  <c r="J113" i="3"/>
  <c r="K113" i="3"/>
  <c r="M113" i="3"/>
  <c r="N113" i="3"/>
  <c r="D113" i="3"/>
  <c r="D102" i="3"/>
  <c r="D7" i="3"/>
  <c r="K49" i="3" l="1"/>
  <c r="K90" i="3" s="1"/>
  <c r="N49" i="3"/>
  <c r="N90" i="3" s="1"/>
  <c r="J49" i="3"/>
  <c r="J90" i="3" s="1"/>
  <c r="F49" i="3"/>
  <c r="F90" i="3" s="1"/>
  <c r="M49" i="3"/>
  <c r="M90" i="3" s="1"/>
  <c r="I49" i="3"/>
  <c r="I90" i="3" s="1"/>
  <c r="E49" i="3"/>
  <c r="E90" i="3" s="1"/>
  <c r="O49" i="3"/>
  <c r="O90" i="3" s="1"/>
  <c r="G49" i="3"/>
  <c r="G90" i="3" s="1"/>
  <c r="D49" i="3"/>
  <c r="L49" i="3"/>
  <c r="L90" i="3" s="1"/>
  <c r="H49" i="3"/>
  <c r="H90" i="3" s="1"/>
  <c r="G9" i="3"/>
  <c r="O113" i="3"/>
  <c r="I113" i="3"/>
  <c r="F113" i="3"/>
  <c r="L113" i="3"/>
  <c r="H113" i="3"/>
  <c r="D6" i="3"/>
  <c r="D90" i="3" l="1"/>
  <c r="D5" i="3"/>
  <c r="D30" i="3" s="1"/>
  <c r="H9" i="3"/>
  <c r="E6" i="3"/>
  <c r="E7" i="3"/>
  <c r="F6" i="3"/>
  <c r="F7" i="3"/>
  <c r="D29" i="3" l="1"/>
  <c r="D27" i="3"/>
  <c r="D28" i="3"/>
  <c r="D26" i="3"/>
  <c r="D81" i="3" s="1"/>
  <c r="D25" i="3"/>
  <c r="D80" i="3" s="1"/>
  <c r="D24" i="3"/>
  <c r="D79" i="3" s="1"/>
  <c r="D31" i="3"/>
  <c r="F5" i="3"/>
  <c r="F30" i="3" s="1"/>
  <c r="E5" i="3"/>
  <c r="E30" i="3" s="1"/>
  <c r="I9" i="3"/>
  <c r="D75" i="3"/>
  <c r="D74" i="3" s="1"/>
  <c r="G6" i="3"/>
  <c r="H6" i="3"/>
  <c r="G7" i="3"/>
  <c r="E29" i="3" l="1"/>
  <c r="F29" i="3"/>
  <c r="E27" i="3"/>
  <c r="E28" i="3"/>
  <c r="F27" i="3"/>
  <c r="F28" i="3"/>
  <c r="E25" i="3"/>
  <c r="E80" i="3" s="1"/>
  <c r="E26" i="3"/>
  <c r="F25" i="3"/>
  <c r="F80" i="3" s="1"/>
  <c r="F26" i="3"/>
  <c r="F81" i="3" s="1"/>
  <c r="E24" i="3"/>
  <c r="E79" i="3" s="1"/>
  <c r="F24" i="3"/>
  <c r="F79" i="3" s="1"/>
  <c r="D23" i="3"/>
  <c r="E31" i="3"/>
  <c r="F31" i="3"/>
  <c r="G5" i="3"/>
  <c r="G30" i="3" s="1"/>
  <c r="J9" i="3"/>
  <c r="F75" i="3"/>
  <c r="F74" i="3" s="1"/>
  <c r="E75" i="3"/>
  <c r="E74" i="3" s="1"/>
  <c r="H7" i="3"/>
  <c r="I6" i="3"/>
  <c r="E81" i="3" l="1"/>
  <c r="G29" i="3"/>
  <c r="D33" i="3"/>
  <c r="D34" i="3" s="1"/>
  <c r="G27" i="3"/>
  <c r="G28" i="3"/>
  <c r="G25" i="3"/>
  <c r="G80" i="3" s="1"/>
  <c r="G26" i="3"/>
  <c r="G24" i="3"/>
  <c r="G79" i="3" s="1"/>
  <c r="G31" i="3"/>
  <c r="H5" i="3"/>
  <c r="H30" i="3" s="1"/>
  <c r="E23" i="3"/>
  <c r="F23" i="3"/>
  <c r="K9" i="3"/>
  <c r="G75" i="3"/>
  <c r="G74" i="3" s="1"/>
  <c r="N7" i="3"/>
  <c r="O7" i="3"/>
  <c r="J6" i="3"/>
  <c r="I7" i="3"/>
  <c r="G81" i="3" l="1"/>
  <c r="H29" i="3"/>
  <c r="H27" i="3"/>
  <c r="H28" i="3"/>
  <c r="H26" i="3"/>
  <c r="H25" i="3"/>
  <c r="H80" i="3" s="1"/>
  <c r="H24" i="3"/>
  <c r="H79" i="3" s="1"/>
  <c r="H31" i="3"/>
  <c r="G23" i="3"/>
  <c r="I5" i="3"/>
  <c r="I30" i="3" s="1"/>
  <c r="L9" i="3"/>
  <c r="F33" i="3"/>
  <c r="F34" i="3" s="1"/>
  <c r="E33" i="3"/>
  <c r="E34" i="3" s="1"/>
  <c r="H75" i="3"/>
  <c r="H74" i="3" s="1"/>
  <c r="J7" i="3"/>
  <c r="K6" i="3"/>
  <c r="H81" i="3" l="1"/>
  <c r="I29" i="3"/>
  <c r="I27" i="3"/>
  <c r="I28" i="3"/>
  <c r="I25" i="3"/>
  <c r="I80" i="3" s="1"/>
  <c r="I26" i="3"/>
  <c r="I24" i="3"/>
  <c r="I79" i="3" s="1"/>
  <c r="I31" i="3"/>
  <c r="H23" i="3"/>
  <c r="J5" i="3"/>
  <c r="J30" i="3" s="1"/>
  <c r="M9" i="3"/>
  <c r="G33" i="3"/>
  <c r="G34" i="3" s="1"/>
  <c r="I75" i="3"/>
  <c r="I74" i="3" s="1"/>
  <c r="K7" i="3"/>
  <c r="M11" i="3"/>
  <c r="L6" i="3"/>
  <c r="I81" i="3" l="1"/>
  <c r="J29" i="3"/>
  <c r="H33" i="3"/>
  <c r="H34" i="3" s="1"/>
  <c r="J27" i="3"/>
  <c r="J28" i="3"/>
  <c r="J25" i="3"/>
  <c r="J80" i="3" s="1"/>
  <c r="J26" i="3"/>
  <c r="J24" i="3"/>
  <c r="J79" i="3" s="1"/>
  <c r="J31" i="3"/>
  <c r="I23" i="3"/>
  <c r="K5" i="3"/>
  <c r="K30" i="3" s="1"/>
  <c r="O9" i="3"/>
  <c r="N9" i="3"/>
  <c r="J75" i="3"/>
  <c r="J74" i="3" s="1"/>
  <c r="M6" i="3"/>
  <c r="N11" i="3"/>
  <c r="M7" i="3"/>
  <c r="L7" i="3"/>
  <c r="J81" i="3" l="1"/>
  <c r="K29" i="3"/>
  <c r="K28" i="3"/>
  <c r="K27" i="3"/>
  <c r="K26" i="3"/>
  <c r="K25" i="3"/>
  <c r="K80" i="3" s="1"/>
  <c r="K24" i="3"/>
  <c r="K79" i="3" s="1"/>
  <c r="P9" i="3"/>
  <c r="P7" i="3"/>
  <c r="K31" i="3"/>
  <c r="J23" i="3"/>
  <c r="L5" i="3"/>
  <c r="L30" i="3" s="1"/>
  <c r="I33" i="3"/>
  <c r="I34" i="3" s="1"/>
  <c r="K75" i="3"/>
  <c r="K74" i="3" s="1"/>
  <c r="M5" i="3"/>
  <c r="M30" i="3" s="1"/>
  <c r="N6" i="3"/>
  <c r="K81" i="3" l="1"/>
  <c r="L29" i="3"/>
  <c r="M29" i="3"/>
  <c r="M27" i="3"/>
  <c r="M28" i="3"/>
  <c r="L27" i="3"/>
  <c r="L28" i="3"/>
  <c r="M25" i="3"/>
  <c r="M80" i="3" s="1"/>
  <c r="M26" i="3"/>
  <c r="L26" i="3"/>
  <c r="L25" i="3"/>
  <c r="L80" i="3" s="1"/>
  <c r="L24" i="3"/>
  <c r="L79" i="3" s="1"/>
  <c r="M24" i="3"/>
  <c r="M79" i="3" s="1"/>
  <c r="L31" i="3"/>
  <c r="M31" i="3"/>
  <c r="O6" i="3"/>
  <c r="P6" i="3" s="1"/>
  <c r="O11" i="3"/>
  <c r="K23" i="3"/>
  <c r="K33" i="3" s="1"/>
  <c r="K34" i="3" s="1"/>
  <c r="M75" i="3"/>
  <c r="M74" i="3" s="1"/>
  <c r="J33" i="3"/>
  <c r="J34" i="3" s="1"/>
  <c r="L75" i="3"/>
  <c r="L74" i="3" s="1"/>
  <c r="N5" i="3"/>
  <c r="N30" i="3" s="1"/>
  <c r="L81" i="3" l="1"/>
  <c r="M81" i="3"/>
  <c r="N29" i="3"/>
  <c r="N27" i="3"/>
  <c r="N28" i="3"/>
  <c r="N25" i="3"/>
  <c r="N80" i="3" s="1"/>
  <c r="N26" i="3"/>
  <c r="N24" i="3"/>
  <c r="N79" i="3" s="1"/>
  <c r="O5" i="3"/>
  <c r="O30" i="3" s="1"/>
  <c r="N31" i="3"/>
  <c r="L23" i="3"/>
  <c r="M23" i="3"/>
  <c r="N75" i="3"/>
  <c r="N74" i="3" s="1"/>
  <c r="N81" i="3" l="1"/>
  <c r="O29" i="3"/>
  <c r="L33" i="3"/>
  <c r="L34" i="3" s="1"/>
  <c r="M33" i="3"/>
  <c r="M34" i="3" s="1"/>
  <c r="O28" i="3"/>
  <c r="O27" i="3"/>
  <c r="O25" i="3"/>
  <c r="O80" i="3" s="1"/>
  <c r="O26" i="3"/>
  <c r="O81" i="3" s="1"/>
  <c r="P5" i="3"/>
  <c r="O24" i="3"/>
  <c r="O79" i="3" s="1"/>
  <c r="O31" i="3"/>
  <c r="O75" i="3"/>
  <c r="O74" i="3" s="1"/>
  <c r="N23" i="3"/>
  <c r="N33" i="3" l="1"/>
  <c r="N34" i="3" s="1"/>
  <c r="E41" i="3"/>
  <c r="E87" i="3" s="1"/>
  <c r="I41" i="3"/>
  <c r="I87" i="3" s="1"/>
  <c r="M41" i="3"/>
  <c r="M87" i="3" s="1"/>
  <c r="D40" i="3"/>
  <c r="D86" i="3" s="1"/>
  <c r="H39" i="3"/>
  <c r="H85" i="3" s="1"/>
  <c r="L39" i="3"/>
  <c r="L85" i="3" s="1"/>
  <c r="D39" i="3"/>
  <c r="D85" i="3" s="1"/>
  <c r="M39" i="3"/>
  <c r="M85" i="3" s="1"/>
  <c r="G41" i="3"/>
  <c r="G87" i="3" s="1"/>
  <c r="O41" i="3"/>
  <c r="O87" i="3" s="1"/>
  <c r="F39" i="3"/>
  <c r="F85" i="3" s="1"/>
  <c r="N39" i="3"/>
  <c r="N85" i="3" s="1"/>
  <c r="L41" i="3"/>
  <c r="L87" i="3" s="1"/>
  <c r="G39" i="3"/>
  <c r="G85" i="3" s="1"/>
  <c r="K39" i="3"/>
  <c r="K85" i="3" s="1"/>
  <c r="O39" i="3"/>
  <c r="O85" i="3" s="1"/>
  <c r="F41" i="3"/>
  <c r="F87" i="3" s="1"/>
  <c r="J41" i="3"/>
  <c r="J87" i="3" s="1"/>
  <c r="N41" i="3"/>
  <c r="N87" i="3" s="1"/>
  <c r="E39" i="3"/>
  <c r="E85" i="3" s="1"/>
  <c r="I39" i="3"/>
  <c r="I85" i="3" s="1"/>
  <c r="K41" i="3"/>
  <c r="K87" i="3" s="1"/>
  <c r="J39" i="3"/>
  <c r="J85" i="3" s="1"/>
  <c r="H41" i="3"/>
  <c r="H87" i="3" s="1"/>
  <c r="D41" i="3"/>
  <c r="D87" i="3" s="1"/>
  <c r="G40" i="3"/>
  <c r="G86" i="3" s="1"/>
  <c r="K40" i="3"/>
  <c r="K86" i="3" s="1"/>
  <c r="O40" i="3"/>
  <c r="O86" i="3" s="1"/>
  <c r="I40" i="3"/>
  <c r="I86" i="3" s="1"/>
  <c r="J40" i="3"/>
  <c r="J86" i="3" s="1"/>
  <c r="H40" i="3"/>
  <c r="H86" i="3" s="1"/>
  <c r="L40" i="3"/>
  <c r="L86" i="3" s="1"/>
  <c r="E40" i="3"/>
  <c r="E86" i="3" s="1"/>
  <c r="M40" i="3"/>
  <c r="M86" i="3" s="1"/>
  <c r="F40" i="3"/>
  <c r="F86" i="3" s="1"/>
  <c r="N40" i="3"/>
  <c r="N86" i="3" s="1"/>
  <c r="O23" i="3"/>
  <c r="O33" i="3" l="1"/>
  <c r="O34" i="3" s="1"/>
  <c r="D35" i="3"/>
  <c r="D119" i="3" s="1"/>
  <c r="H35" i="3"/>
  <c r="H119" i="3" s="1"/>
  <c r="I35" i="3"/>
  <c r="I119" i="3" s="1"/>
  <c r="O35" i="3"/>
  <c r="I78" i="3"/>
  <c r="I93" i="3" s="1"/>
  <c r="I114" i="3" s="1"/>
  <c r="L35" i="3"/>
  <c r="E35" i="3"/>
  <c r="K35" i="3"/>
  <c r="O78" i="3"/>
  <c r="O93" i="3" s="1"/>
  <c r="O114" i="3" s="1"/>
  <c r="G35" i="3"/>
  <c r="J35" i="3"/>
  <c r="N35" i="3"/>
  <c r="E78" i="3"/>
  <c r="E93" i="3" s="1"/>
  <c r="E114" i="3" s="1"/>
  <c r="J78" i="3"/>
  <c r="J93" i="3" s="1"/>
  <c r="J114" i="3" s="1"/>
  <c r="F35" i="3"/>
  <c r="M35" i="3"/>
  <c r="J119" i="3" l="1"/>
  <c r="J120" i="3" s="1"/>
  <c r="E119" i="3"/>
  <c r="E120" i="3" s="1"/>
  <c r="D120" i="3"/>
  <c r="F119" i="3"/>
  <c r="F120" i="3" s="1"/>
  <c r="G119" i="3"/>
  <c r="G120" i="3" s="1"/>
  <c r="L119" i="3"/>
  <c r="L120" i="3" s="1"/>
  <c r="M119" i="3"/>
  <c r="M120" i="3" s="1"/>
  <c r="N119" i="3"/>
  <c r="N120" i="3" s="1"/>
  <c r="K119" i="3"/>
  <c r="K120" i="3" s="1"/>
  <c r="O47" i="3"/>
  <c r="O54" i="3" s="1"/>
  <c r="O55" i="3" s="1"/>
  <c r="O119" i="3"/>
  <c r="O120" i="3" s="1"/>
  <c r="H47" i="3"/>
  <c r="H48" i="3" s="1"/>
  <c r="H120" i="3"/>
  <c r="I47" i="3"/>
  <c r="I54" i="3" s="1"/>
  <c r="I55" i="3" s="1"/>
  <c r="I120" i="3"/>
  <c r="L78" i="3"/>
  <c r="L93" i="3" s="1"/>
  <c r="L114" i="3" s="1"/>
  <c r="M78" i="3"/>
  <c r="M93" i="3" s="1"/>
  <c r="M114" i="3" s="1"/>
  <c r="H78" i="3"/>
  <c r="H93" i="3" s="1"/>
  <c r="H114" i="3" s="1"/>
  <c r="D78" i="3"/>
  <c r="D93" i="3" s="1"/>
  <c r="D114" i="3" s="1"/>
  <c r="D115" i="3" s="1"/>
  <c r="E73" i="3" s="1"/>
  <c r="E115" i="3" s="1"/>
  <c r="F73" i="3" s="1"/>
  <c r="G78" i="3"/>
  <c r="G93" i="3" s="1"/>
  <c r="G114" i="3" s="1"/>
  <c r="K78" i="3"/>
  <c r="K93" i="3" s="1"/>
  <c r="K114" i="3" s="1"/>
  <c r="L47" i="3"/>
  <c r="F78" i="3"/>
  <c r="F93" i="3" s="1"/>
  <c r="F114" i="3" s="1"/>
  <c r="N78" i="3"/>
  <c r="N93" i="3" s="1"/>
  <c r="N114" i="3" s="1"/>
  <c r="K47" i="3"/>
  <c r="N47" i="3"/>
  <c r="E47" i="3"/>
  <c r="M47" i="3"/>
  <c r="G47" i="3"/>
  <c r="F47" i="3"/>
  <c r="D47" i="3"/>
  <c r="J47" i="3"/>
  <c r="L121" i="3" l="1"/>
  <c r="O48" i="3"/>
  <c r="H54" i="3"/>
  <c r="H55" i="3" s="1"/>
  <c r="O121" i="3"/>
  <c r="I48" i="3"/>
  <c r="I121" i="3"/>
  <c r="H121" i="3"/>
  <c r="F115" i="3"/>
  <c r="G73" i="3" s="1"/>
  <c r="G115" i="3" s="1"/>
  <c r="H73" i="3" s="1"/>
  <c r="H115" i="3" s="1"/>
  <c r="I73" i="3" s="1"/>
  <c r="I115" i="3" s="1"/>
  <c r="J73" i="3" s="1"/>
  <c r="J115" i="3" s="1"/>
  <c r="K73" i="3" s="1"/>
  <c r="K115" i="3" s="1"/>
  <c r="L73" i="3" s="1"/>
  <c r="L115" i="3" s="1"/>
  <c r="M73" i="3" s="1"/>
  <c r="M115" i="3" s="1"/>
  <c r="N73" i="3" s="1"/>
  <c r="N115" i="3" s="1"/>
  <c r="O73" i="3" s="1"/>
  <c r="O115" i="3" s="1"/>
  <c r="L54" i="3"/>
  <c r="L55" i="3" s="1"/>
  <c r="L48" i="3"/>
  <c r="D48" i="3"/>
  <c r="D54" i="3"/>
  <c r="G121" i="3"/>
  <c r="E121" i="3"/>
  <c r="N54" i="3"/>
  <c r="N55" i="3" s="1"/>
  <c r="N48" i="3"/>
  <c r="K121" i="3"/>
  <c r="J54" i="3"/>
  <c r="J55" i="3" s="1"/>
  <c r="J48" i="3"/>
  <c r="J121" i="3"/>
  <c r="F54" i="3"/>
  <c r="F55" i="3" s="1"/>
  <c r="F48" i="3"/>
  <c r="M54" i="3"/>
  <c r="M55" i="3" s="1"/>
  <c r="M48" i="3"/>
  <c r="F121" i="3"/>
  <c r="M121" i="3"/>
  <c r="D121" i="3"/>
  <c r="G54" i="3"/>
  <c r="G55" i="3" s="1"/>
  <c r="G48" i="3"/>
  <c r="E54" i="3"/>
  <c r="E55" i="3" s="1"/>
  <c r="E48" i="3"/>
  <c r="N121" i="3"/>
  <c r="K54" i="3"/>
  <c r="K55" i="3" s="1"/>
  <c r="K48" i="3"/>
  <c r="D55" i="3" l="1"/>
  <c r="D56" i="3"/>
  <c r="E56" i="3" s="1"/>
  <c r="F56" i="3" s="1"/>
  <c r="G56" i="3" s="1"/>
  <c r="H56" i="3" s="1"/>
  <c r="I56" i="3" s="1"/>
  <c r="J56" i="3" s="1"/>
  <c r="K56" i="3" s="1"/>
  <c r="L56" i="3" s="1"/>
  <c r="M56" i="3" s="1"/>
  <c r="N56" i="3" s="1"/>
  <c r="O56" i="3" s="1"/>
</calcChain>
</file>

<file path=xl/sharedStrings.xml><?xml version="1.0" encoding="utf-8"?>
<sst xmlns="http://schemas.openxmlformats.org/spreadsheetml/2006/main" count="191" uniqueCount="77">
  <si>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</si>
  <si>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</si>
  <si>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</si>
  <si>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</si>
  <si>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</si>
  <si>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</si>
  <si>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</si>
  <si>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</si>
  <si>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</si>
  <si>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</si>
  <si>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</si>
  <si>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</si>
  <si>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</si>
  <si>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</si>
  <si>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</si>
  <si>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</si>
  <si>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</si>
  <si>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</si>
  <si>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</si>
  <si>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</si>
  <si>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</si>
  <si>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</si>
  <si>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Важно! Ячейки, выделенные желтой заливкой заполняются вручную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</si>
  <si>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</si>
  <si>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</si>
  <si>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</si>
  <si>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</si>
  <si>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</si>
  <si>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</si>
  <si>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</si>
  <si>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</si>
  <si>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</si>
  <si>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</si>
  <si>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</si>
  <si>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</si>
  <si>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</si>
  <si>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</si>
  <si>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</si>
  <si>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</si>
  <si>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</si>
  <si>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</si>
  <si>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</si>
  <si>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</si>
  <si>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</si>
  <si>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</si>
  <si>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</si>
  <si>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</si>
  <si>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</si>
  <si>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</si>
  <si>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</si>
  <si>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</si>
  <si>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</si>
  <si>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</si>
  <si>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</si>
  <si>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</si>
  <si>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Сайт</t>
  </si>
  <si>
    <t>Налог/Сбор за осуществление деятельности</t>
  </si>
  <si>
    <t>Неоперационные расходы</t>
  </si>
  <si>
    <t>Амортизация ОС и НМА</t>
  </si>
  <si>
    <t>Основные средства (ОС)/нематериальные активы (НМА)</t>
  </si>
  <si>
    <t xml:space="preserve">Амортизация ОС и НМА </t>
  </si>
  <si>
    <t>Связь, интернет</t>
  </si>
  <si>
    <t>ед.</t>
  </si>
  <si>
    <t>Количество продаж:</t>
  </si>
  <si>
    <t>Специализированное оборудование</t>
  </si>
  <si>
    <t>Важно! Применена ставка единого налога, установленного для самозанятых при осуществлении данного вида деятельности в областных центрах</t>
  </si>
  <si>
    <t>Остаточная стоимость на конец года</t>
  </si>
  <si>
    <t>Инструмент и спец. оснастка</t>
  </si>
  <si>
    <t>Заработная плата мастера (вкл. ФСЗН)</t>
  </si>
  <si>
    <t>Операционный рычаг</t>
  </si>
  <si>
    <t>Средний чек:</t>
  </si>
  <si>
    <t>Спецодежда</t>
  </si>
  <si>
    <t>Повышение квалификации, Гос. регистр./разреш./сертиф.</t>
  </si>
  <si>
    <t>Прочие переменные расходы</t>
  </si>
  <si>
    <t>Вспомогательные и расходные материалы</t>
  </si>
  <si>
    <t>Вид работ 1</t>
  </si>
  <si>
    <t>Вид работ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</si>
</sst>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17" fillId="0" borderId="0" xfId="1" applyFont="1" applyAlignment="1" applyProtection="1">
      <alignment horizontal="left" vertical="center" indent="5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4" fontId="7" fillId="0" borderId="0" xfId="1" applyNumberFormat="1" applyFont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165" fontId="17" fillId="0" borderId="0" xfId="1" applyNumberFormat="1" applyFont="1" applyAlignment="1" applyProtection="1">
      <alignment horizontal="left" vertical="center" indent="5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165" fontId="17" fillId="0" borderId="0" xfId="1" applyNumberFormat="1" applyFont="1" applyAlignment="1" applyProtection="1">
      <alignment horizontal="left" vertical="center" wrapText="1" indent="5"/>
      <protection locked="0"/>
    </xf>
    <xf numFmtId="0" fontId="16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18" fillId="0" borderId="1" xfId="1" applyFont="1" applyBorder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5"/>
  <sheetViews>
    <sheetView tabSelected="1" zoomScale="68" zoomScaleNormal="68" workbookViewId="0">
      <selection activeCell="A6" sqref="A6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29" t="s">
        <v>22</v>
      </c>
      <c r="B1" s="130"/>
      <c r="C1" s="130"/>
      <c r="D1" s="130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103" t="s">
        <v>24</v>
      </c>
    </row>
    <row r="4" spans="1:16" s="9" customFormat="1" ht="32.450000000000003" customHeight="1" x14ac:dyDescent="0.25">
      <c r="A4" s="90" t="s">
        <v>49</v>
      </c>
      <c r="B4" s="90" t="s">
        <v>7</v>
      </c>
      <c r="C4" s="20" t="s">
        <v>15</v>
      </c>
      <c r="D4" s="90">
        <v>1</v>
      </c>
      <c r="E4" s="90">
        <v>2</v>
      </c>
      <c r="F4" s="90">
        <v>3</v>
      </c>
      <c r="G4" s="90">
        <v>4</v>
      </c>
      <c r="H4" s="90">
        <v>5</v>
      </c>
      <c r="I4" s="90">
        <v>6</v>
      </c>
      <c r="J4" s="90">
        <v>7</v>
      </c>
      <c r="K4" s="90">
        <v>8</v>
      </c>
      <c r="L4" s="90">
        <v>9</v>
      </c>
      <c r="M4" s="90">
        <v>10</v>
      </c>
      <c r="N4" s="90">
        <v>11</v>
      </c>
      <c r="O4" s="90">
        <v>12</v>
      </c>
      <c r="P4" s="117" t="s">
        <v>50</v>
      </c>
    </row>
    <row r="5" spans="1:16" s="9" customFormat="1" x14ac:dyDescent="0.25">
      <c r="A5" s="52" t="s">
        <v>26</v>
      </c>
      <c r="B5" s="53" t="s">
        <v>6</v>
      </c>
      <c r="C5" s="53"/>
      <c r="D5" s="54">
        <f t="shared" ref="D5:O5" si="0">SUM(D6:D10)</f>
        <v>2700</v>
      </c>
      <c r="E5" s="54">
        <f t="shared" si="0"/>
        <v>2700</v>
      </c>
      <c r="F5" s="54">
        <f t="shared" si="0"/>
        <v>3000</v>
      </c>
      <c r="G5" s="54">
        <f t="shared" si="0"/>
        <v>4500</v>
      </c>
      <c r="H5" s="54">
        <f t="shared" si="0"/>
        <v>4200</v>
      </c>
      <c r="I5" s="54">
        <f t="shared" si="0"/>
        <v>4200</v>
      </c>
      <c r="J5" s="54">
        <f t="shared" si="0"/>
        <v>3900</v>
      </c>
      <c r="K5" s="54">
        <f t="shared" si="0"/>
        <v>5700</v>
      </c>
      <c r="L5" s="54">
        <f t="shared" si="0"/>
        <v>4500</v>
      </c>
      <c r="M5" s="54">
        <f t="shared" si="0"/>
        <v>3900</v>
      </c>
      <c r="N5" s="54">
        <f t="shared" si="0"/>
        <v>3900</v>
      </c>
      <c r="O5" s="54">
        <f t="shared" si="0"/>
        <v>1800</v>
      </c>
      <c r="P5" s="122">
        <f>SUM(D5:O5)</f>
        <v>45000</v>
      </c>
    </row>
    <row r="6" spans="1:16" s="9" customFormat="1" x14ac:dyDescent="0.25">
      <c r="A6" s="112" t="s">
        <v>75</v>
      </c>
      <c r="B6" s="40" t="s">
        <v>6</v>
      </c>
      <c r="C6" s="42"/>
      <c r="D6" s="22">
        <f t="shared" ref="D6:O6" si="1">D12*$C$18</f>
        <v>1800</v>
      </c>
      <c r="E6" s="22">
        <f t="shared" si="1"/>
        <v>1800</v>
      </c>
      <c r="F6" s="22">
        <f t="shared" si="1"/>
        <v>1800</v>
      </c>
      <c r="G6" s="22">
        <f t="shared" si="1"/>
        <v>3000</v>
      </c>
      <c r="H6" s="22">
        <f t="shared" si="1"/>
        <v>3000</v>
      </c>
      <c r="I6" s="22">
        <f t="shared" si="1"/>
        <v>2400</v>
      </c>
      <c r="J6" s="22">
        <f t="shared" si="1"/>
        <v>1800</v>
      </c>
      <c r="K6" s="22">
        <f t="shared" si="1"/>
        <v>3600</v>
      </c>
      <c r="L6" s="22">
        <f t="shared" si="1"/>
        <v>3000</v>
      </c>
      <c r="M6" s="22">
        <f t="shared" si="1"/>
        <v>1800</v>
      </c>
      <c r="N6" s="22">
        <f t="shared" si="1"/>
        <v>2400</v>
      </c>
      <c r="O6" s="22">
        <f t="shared" si="1"/>
        <v>1200</v>
      </c>
      <c r="P6" s="118">
        <f t="shared" ref="P6:P9" si="2">SUM(D6:O6)</f>
        <v>27600</v>
      </c>
    </row>
    <row r="7" spans="1:16" s="9" customFormat="1" x14ac:dyDescent="0.25">
      <c r="A7" s="112" t="s">
        <v>76</v>
      </c>
      <c r="B7" s="40" t="s">
        <v>6</v>
      </c>
      <c r="C7" s="42"/>
      <c r="D7" s="22">
        <f t="shared" ref="D7:O7" si="3">D13*$C$19</f>
        <v>900</v>
      </c>
      <c r="E7" s="22">
        <f t="shared" si="3"/>
        <v>900</v>
      </c>
      <c r="F7" s="22">
        <f t="shared" si="3"/>
        <v>1200</v>
      </c>
      <c r="G7" s="22">
        <f t="shared" si="3"/>
        <v>1500</v>
      </c>
      <c r="H7" s="22">
        <f t="shared" si="3"/>
        <v>1200</v>
      </c>
      <c r="I7" s="22">
        <f t="shared" si="3"/>
        <v>1800</v>
      </c>
      <c r="J7" s="22">
        <f t="shared" si="3"/>
        <v>2100</v>
      </c>
      <c r="K7" s="22">
        <f t="shared" si="3"/>
        <v>2100</v>
      </c>
      <c r="L7" s="22">
        <f t="shared" si="3"/>
        <v>1500</v>
      </c>
      <c r="M7" s="22">
        <f t="shared" si="3"/>
        <v>2100</v>
      </c>
      <c r="N7" s="22">
        <f t="shared" si="3"/>
        <v>1500</v>
      </c>
      <c r="O7" s="22">
        <f t="shared" si="3"/>
        <v>600</v>
      </c>
      <c r="P7" s="118">
        <f t="shared" si="2"/>
        <v>17400</v>
      </c>
    </row>
    <row r="8" spans="1:16" s="9" customFormat="1" x14ac:dyDescent="0.25">
      <c r="A8" s="112"/>
      <c r="B8" s="40" t="s">
        <v>6</v>
      </c>
      <c r="C8" s="42"/>
      <c r="D8" s="22">
        <f>D14*$C$20</f>
        <v>0</v>
      </c>
      <c r="E8" s="22">
        <f t="shared" ref="E8:O8" si="4">E14*$C$20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18">
        <f t="shared" si="2"/>
        <v>0</v>
      </c>
    </row>
    <row r="9" spans="1:16" s="9" customFormat="1" x14ac:dyDescent="0.25">
      <c r="A9" s="112" t="s">
        <v>4</v>
      </c>
      <c r="B9" s="40" t="s">
        <v>6</v>
      </c>
      <c r="C9" s="42"/>
      <c r="D9" s="22">
        <f t="shared" ref="D9:O9" si="5">D15*$C$21</f>
        <v>0</v>
      </c>
      <c r="E9" s="22">
        <f t="shared" si="5"/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8">
        <f t="shared" si="2"/>
        <v>0</v>
      </c>
    </row>
    <row r="10" spans="1:16" s="9" customFormat="1" ht="15" x14ac:dyDescent="0.25">
      <c r="A10" s="21"/>
      <c r="B10" s="40"/>
      <c r="C10" s="4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6" s="9" customFormat="1" ht="15" x14ac:dyDescent="0.25">
      <c r="A11" s="21" t="s">
        <v>63</v>
      </c>
      <c r="B11" s="40"/>
      <c r="C11" s="42"/>
      <c r="D11" s="22">
        <f t="shared" ref="D11:O11" si="6">SUM(D12:D15)</f>
        <v>6</v>
      </c>
      <c r="E11" s="22">
        <f t="shared" si="6"/>
        <v>6</v>
      </c>
      <c r="F11" s="22">
        <f t="shared" si="6"/>
        <v>7</v>
      </c>
      <c r="G11" s="22">
        <f t="shared" si="6"/>
        <v>10</v>
      </c>
      <c r="H11" s="22">
        <f t="shared" si="6"/>
        <v>9</v>
      </c>
      <c r="I11" s="22">
        <f t="shared" si="6"/>
        <v>10</v>
      </c>
      <c r="J11" s="22">
        <f t="shared" si="6"/>
        <v>10</v>
      </c>
      <c r="K11" s="22">
        <f t="shared" si="6"/>
        <v>13</v>
      </c>
      <c r="L11" s="22">
        <f t="shared" si="6"/>
        <v>10</v>
      </c>
      <c r="M11" s="22">
        <f t="shared" si="6"/>
        <v>10</v>
      </c>
      <c r="N11" s="22">
        <f t="shared" si="6"/>
        <v>9</v>
      </c>
      <c r="O11" s="22">
        <f t="shared" si="6"/>
        <v>4</v>
      </c>
    </row>
    <row r="12" spans="1:16" s="9" customFormat="1" ht="15" customHeight="1" x14ac:dyDescent="0.25">
      <c r="A12" s="111" t="str">
        <f>A6</f>
        <v>Вид работ 1</v>
      </c>
      <c r="B12" s="40" t="s">
        <v>62</v>
      </c>
      <c r="C12" s="40"/>
      <c r="D12" s="25">
        <v>3</v>
      </c>
      <c r="E12" s="25">
        <v>3</v>
      </c>
      <c r="F12" s="25">
        <v>3</v>
      </c>
      <c r="G12" s="25">
        <v>5</v>
      </c>
      <c r="H12" s="25">
        <v>5</v>
      </c>
      <c r="I12" s="25">
        <v>4</v>
      </c>
      <c r="J12" s="25">
        <v>3</v>
      </c>
      <c r="K12" s="25">
        <v>6</v>
      </c>
      <c r="L12" s="25">
        <v>5</v>
      </c>
      <c r="M12" s="25">
        <v>3</v>
      </c>
      <c r="N12" s="25">
        <v>4</v>
      </c>
      <c r="O12" s="25">
        <v>2</v>
      </c>
    </row>
    <row r="13" spans="1:16" s="9" customFormat="1" ht="15" x14ac:dyDescent="0.25">
      <c r="A13" s="111" t="str">
        <f>A7</f>
        <v>Вид работ 2</v>
      </c>
      <c r="B13" s="40" t="s">
        <v>62</v>
      </c>
      <c r="C13" s="40"/>
      <c r="D13" s="25">
        <v>3</v>
      </c>
      <c r="E13" s="25">
        <v>3</v>
      </c>
      <c r="F13" s="25">
        <v>4</v>
      </c>
      <c r="G13" s="25">
        <v>5</v>
      </c>
      <c r="H13" s="25">
        <v>4</v>
      </c>
      <c r="I13" s="25">
        <v>6</v>
      </c>
      <c r="J13" s="25">
        <v>7</v>
      </c>
      <c r="K13" s="25">
        <v>7</v>
      </c>
      <c r="L13" s="25">
        <v>5</v>
      </c>
      <c r="M13" s="25">
        <v>7</v>
      </c>
      <c r="N13" s="25">
        <v>5</v>
      </c>
      <c r="O13" s="25">
        <v>2</v>
      </c>
    </row>
    <row r="14" spans="1:16" s="9" customFormat="1" ht="15" x14ac:dyDescent="0.25">
      <c r="A14" s="111"/>
      <c r="B14" s="40" t="s">
        <v>62</v>
      </c>
      <c r="C14" s="40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6" s="9" customFormat="1" ht="15" x14ac:dyDescent="0.25">
      <c r="A15" s="21" t="s">
        <v>4</v>
      </c>
      <c r="B15" s="40" t="s">
        <v>62</v>
      </c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21"/>
      <c r="B16" s="40"/>
      <c r="C16" s="4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9" customFormat="1" ht="15" x14ac:dyDescent="0.25">
      <c r="A17" s="24" t="s">
        <v>70</v>
      </c>
      <c r="B17" s="40"/>
      <c r="C17" s="4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9" customFormat="1" ht="15" x14ac:dyDescent="0.25">
      <c r="A18" s="112" t="str">
        <f>A6</f>
        <v>Вид работ 1</v>
      </c>
      <c r="B18" s="40" t="s">
        <v>6</v>
      </c>
      <c r="C18" s="84">
        <v>600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s="9" customFormat="1" ht="15" x14ac:dyDescent="0.25">
      <c r="A19" s="112" t="str">
        <f>A7</f>
        <v>Вид работ 2</v>
      </c>
      <c r="B19" s="40" t="s">
        <v>6</v>
      </c>
      <c r="C19" s="84">
        <v>300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</row>
    <row r="20" spans="1:15" s="9" customFormat="1" ht="15" x14ac:dyDescent="0.25">
      <c r="A20" s="111"/>
      <c r="B20" s="40" t="s">
        <v>6</v>
      </c>
      <c r="C20" s="8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21" t="s">
        <v>4</v>
      </c>
      <c r="B21" s="40" t="s">
        <v>6</v>
      </c>
      <c r="C21" s="8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21"/>
      <c r="B22" s="40"/>
      <c r="C22" s="4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x14ac:dyDescent="0.25">
      <c r="A23" s="67" t="s">
        <v>27</v>
      </c>
      <c r="B23" s="58" t="s">
        <v>6</v>
      </c>
      <c r="C23" s="58"/>
      <c r="D23" s="59">
        <f t="shared" ref="D23:O23" si="7">SUM(D24:D32)</f>
        <v>2160</v>
      </c>
      <c r="E23" s="59">
        <f t="shared" si="7"/>
        <v>2160</v>
      </c>
      <c r="F23" s="59">
        <f t="shared" si="7"/>
        <v>2400</v>
      </c>
      <c r="G23" s="59">
        <f t="shared" si="7"/>
        <v>3600</v>
      </c>
      <c r="H23" s="59">
        <f t="shared" si="7"/>
        <v>3360</v>
      </c>
      <c r="I23" s="59">
        <f t="shared" si="7"/>
        <v>3360</v>
      </c>
      <c r="J23" s="59">
        <f t="shared" si="7"/>
        <v>3120</v>
      </c>
      <c r="K23" s="59">
        <f t="shared" si="7"/>
        <v>4560</v>
      </c>
      <c r="L23" s="59">
        <f t="shared" si="7"/>
        <v>3600</v>
      </c>
      <c r="M23" s="59">
        <f t="shared" si="7"/>
        <v>3120</v>
      </c>
      <c r="N23" s="59">
        <f t="shared" si="7"/>
        <v>3120</v>
      </c>
      <c r="O23" s="59">
        <f t="shared" si="7"/>
        <v>1440</v>
      </c>
    </row>
    <row r="24" spans="1:15" s="9" customFormat="1" ht="15" x14ac:dyDescent="0.25">
      <c r="A24" s="24" t="s">
        <v>68</v>
      </c>
      <c r="B24" s="113" t="s">
        <v>54</v>
      </c>
      <c r="C24" s="83">
        <v>0.7</v>
      </c>
      <c r="D24" s="22">
        <f t="shared" ref="D24:O24" si="8">D$5*$C$24</f>
        <v>1889.9999999999998</v>
      </c>
      <c r="E24" s="22">
        <f t="shared" si="8"/>
        <v>1889.9999999999998</v>
      </c>
      <c r="F24" s="22">
        <f t="shared" si="8"/>
        <v>2100</v>
      </c>
      <c r="G24" s="22">
        <f t="shared" si="8"/>
        <v>3150</v>
      </c>
      <c r="H24" s="22">
        <f t="shared" si="8"/>
        <v>2940</v>
      </c>
      <c r="I24" s="22">
        <f t="shared" si="8"/>
        <v>2940</v>
      </c>
      <c r="J24" s="22">
        <f t="shared" si="8"/>
        <v>2730</v>
      </c>
      <c r="K24" s="22">
        <f t="shared" si="8"/>
        <v>3989.9999999999995</v>
      </c>
      <c r="L24" s="22">
        <f t="shared" si="8"/>
        <v>3150</v>
      </c>
      <c r="M24" s="22">
        <f t="shared" si="8"/>
        <v>2730</v>
      </c>
      <c r="N24" s="22">
        <f t="shared" si="8"/>
        <v>2730</v>
      </c>
      <c r="O24" s="22">
        <f t="shared" si="8"/>
        <v>1260</v>
      </c>
    </row>
    <row r="25" spans="1:15" s="9" customFormat="1" ht="30" customHeight="1" x14ac:dyDescent="0.25">
      <c r="A25" s="24" t="s">
        <v>74</v>
      </c>
      <c r="B25" s="113" t="s">
        <v>54</v>
      </c>
      <c r="C25" s="83">
        <v>0.1</v>
      </c>
      <c r="D25" s="22">
        <f t="shared" ref="D25:O25" si="9">D$5*$C$25</f>
        <v>270</v>
      </c>
      <c r="E25" s="22">
        <f t="shared" si="9"/>
        <v>270</v>
      </c>
      <c r="F25" s="22">
        <f t="shared" si="9"/>
        <v>300</v>
      </c>
      <c r="G25" s="22">
        <f t="shared" si="9"/>
        <v>450</v>
      </c>
      <c r="H25" s="22">
        <f t="shared" si="9"/>
        <v>420</v>
      </c>
      <c r="I25" s="22">
        <f t="shared" si="9"/>
        <v>420</v>
      </c>
      <c r="J25" s="22">
        <f t="shared" si="9"/>
        <v>390</v>
      </c>
      <c r="K25" s="22">
        <f t="shared" si="9"/>
        <v>570</v>
      </c>
      <c r="L25" s="22">
        <f t="shared" si="9"/>
        <v>450</v>
      </c>
      <c r="M25" s="22">
        <f t="shared" si="9"/>
        <v>390</v>
      </c>
      <c r="N25" s="22">
        <f t="shared" si="9"/>
        <v>390</v>
      </c>
      <c r="O25" s="22">
        <f t="shared" si="9"/>
        <v>180</v>
      </c>
    </row>
    <row r="26" spans="1:15" s="9" customFormat="1" ht="15" x14ac:dyDescent="0.25">
      <c r="A26" s="24" t="s">
        <v>73</v>
      </c>
      <c r="B26" s="113" t="s">
        <v>54</v>
      </c>
      <c r="C26" s="83"/>
      <c r="D26" s="22">
        <f t="shared" ref="D26:O26" si="10">D$5*$C$26</f>
        <v>0</v>
      </c>
      <c r="E26" s="22">
        <f t="shared" si="10"/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 t="shared" si="10"/>
        <v>0</v>
      </c>
      <c r="M26" s="22">
        <f t="shared" si="10"/>
        <v>0</v>
      </c>
      <c r="N26" s="22">
        <f t="shared" si="10"/>
        <v>0</v>
      </c>
      <c r="O26" s="22">
        <f t="shared" si="10"/>
        <v>0</v>
      </c>
    </row>
    <row r="27" spans="1:15" s="9" customFormat="1" ht="15" x14ac:dyDescent="0.25">
      <c r="A27" s="24"/>
      <c r="B27" s="113" t="s">
        <v>54</v>
      </c>
      <c r="C27" s="83"/>
      <c r="D27" s="22">
        <f t="shared" ref="D27:O27" si="11">D$5*$C$27</f>
        <v>0</v>
      </c>
      <c r="E27" s="22">
        <f t="shared" si="11"/>
        <v>0</v>
      </c>
      <c r="F27" s="22">
        <f t="shared" si="11"/>
        <v>0</v>
      </c>
      <c r="G27" s="22">
        <f t="shared" si="11"/>
        <v>0</v>
      </c>
      <c r="H27" s="22">
        <f t="shared" si="11"/>
        <v>0</v>
      </c>
      <c r="I27" s="22">
        <f t="shared" si="11"/>
        <v>0</v>
      </c>
      <c r="J27" s="22">
        <f t="shared" si="11"/>
        <v>0</v>
      </c>
      <c r="K27" s="22">
        <f t="shared" si="11"/>
        <v>0</v>
      </c>
      <c r="L27" s="22">
        <f t="shared" si="11"/>
        <v>0</v>
      </c>
      <c r="M27" s="22">
        <f t="shared" si="11"/>
        <v>0</v>
      </c>
      <c r="N27" s="22">
        <f t="shared" si="11"/>
        <v>0</v>
      </c>
      <c r="O27" s="22">
        <f t="shared" si="11"/>
        <v>0</v>
      </c>
    </row>
    <row r="28" spans="1:15" s="9" customFormat="1" ht="15" x14ac:dyDescent="0.25">
      <c r="A28" s="21"/>
      <c r="B28" s="113" t="s">
        <v>54</v>
      </c>
      <c r="C28" s="83"/>
      <c r="D28" s="22">
        <f t="shared" ref="D28:O28" si="12">D$5*$C$28</f>
        <v>0</v>
      </c>
      <c r="E28" s="22">
        <f t="shared" si="12"/>
        <v>0</v>
      </c>
      <c r="F28" s="22">
        <f t="shared" si="12"/>
        <v>0</v>
      </c>
      <c r="G28" s="22">
        <f t="shared" si="12"/>
        <v>0</v>
      </c>
      <c r="H28" s="22">
        <f t="shared" si="12"/>
        <v>0</v>
      </c>
      <c r="I28" s="22">
        <f t="shared" si="12"/>
        <v>0</v>
      </c>
      <c r="J28" s="22">
        <f t="shared" si="12"/>
        <v>0</v>
      </c>
      <c r="K28" s="22">
        <f t="shared" si="12"/>
        <v>0</v>
      </c>
      <c r="L28" s="22">
        <f t="shared" si="12"/>
        <v>0</v>
      </c>
      <c r="M28" s="22">
        <f t="shared" si="12"/>
        <v>0</v>
      </c>
      <c r="N28" s="22">
        <f t="shared" si="12"/>
        <v>0</v>
      </c>
      <c r="O28" s="22">
        <f t="shared" si="12"/>
        <v>0</v>
      </c>
    </row>
    <row r="29" spans="1:15" s="9" customFormat="1" ht="15" x14ac:dyDescent="0.25">
      <c r="A29" s="24"/>
      <c r="B29" s="113" t="s">
        <v>54</v>
      </c>
      <c r="C29" s="83"/>
      <c r="D29" s="22">
        <f t="shared" ref="D29:O29" si="13">D$5*$C$29</f>
        <v>0</v>
      </c>
      <c r="E29" s="22">
        <f t="shared" si="13"/>
        <v>0</v>
      </c>
      <c r="F29" s="22">
        <f t="shared" si="13"/>
        <v>0</v>
      </c>
      <c r="G29" s="22">
        <f t="shared" si="13"/>
        <v>0</v>
      </c>
      <c r="H29" s="22">
        <f t="shared" si="13"/>
        <v>0</v>
      </c>
      <c r="I29" s="22">
        <f t="shared" si="13"/>
        <v>0</v>
      </c>
      <c r="J29" s="22">
        <f t="shared" si="13"/>
        <v>0</v>
      </c>
      <c r="K29" s="22">
        <f t="shared" si="13"/>
        <v>0</v>
      </c>
      <c r="L29" s="22">
        <f t="shared" si="13"/>
        <v>0</v>
      </c>
      <c r="M29" s="22">
        <f t="shared" si="13"/>
        <v>0</v>
      </c>
      <c r="N29" s="22">
        <f t="shared" si="13"/>
        <v>0</v>
      </c>
      <c r="O29" s="22">
        <f t="shared" si="13"/>
        <v>0</v>
      </c>
    </row>
    <row r="30" spans="1:15" s="9" customFormat="1" ht="15" x14ac:dyDescent="0.25">
      <c r="A30" s="24"/>
      <c r="B30" s="113" t="s">
        <v>54</v>
      </c>
      <c r="C30" s="83"/>
      <c r="D30" s="22">
        <f>D$5*$C$30</f>
        <v>0</v>
      </c>
      <c r="E30" s="22">
        <f t="shared" ref="E30:O30" si="14">E$5*$C$30</f>
        <v>0</v>
      </c>
      <c r="F30" s="22">
        <f t="shared" si="14"/>
        <v>0</v>
      </c>
      <c r="G30" s="22">
        <f t="shared" si="14"/>
        <v>0</v>
      </c>
      <c r="H30" s="22">
        <f t="shared" si="14"/>
        <v>0</v>
      </c>
      <c r="I30" s="22">
        <f t="shared" si="14"/>
        <v>0</v>
      </c>
      <c r="J30" s="22">
        <f t="shared" si="14"/>
        <v>0</v>
      </c>
      <c r="K30" s="22">
        <f t="shared" si="14"/>
        <v>0</v>
      </c>
      <c r="L30" s="22">
        <f t="shared" si="14"/>
        <v>0</v>
      </c>
      <c r="M30" s="22">
        <f t="shared" si="14"/>
        <v>0</v>
      </c>
      <c r="N30" s="22">
        <f t="shared" si="14"/>
        <v>0</v>
      </c>
      <c r="O30" s="22">
        <f t="shared" si="14"/>
        <v>0</v>
      </c>
    </row>
    <row r="31" spans="1:15" s="9" customFormat="1" ht="15" x14ac:dyDescent="0.25">
      <c r="A31" s="21" t="s">
        <v>4</v>
      </c>
      <c r="B31" s="113" t="s">
        <v>54</v>
      </c>
      <c r="C31" s="83"/>
      <c r="D31" s="22">
        <f t="shared" ref="D31:O31" si="15">D$5*$C$31</f>
        <v>0</v>
      </c>
      <c r="E31" s="22">
        <f t="shared" si="15"/>
        <v>0</v>
      </c>
      <c r="F31" s="22">
        <f t="shared" si="15"/>
        <v>0</v>
      </c>
      <c r="G31" s="22">
        <f t="shared" si="15"/>
        <v>0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 t="shared" si="15"/>
        <v>0</v>
      </c>
      <c r="L31" s="22">
        <f t="shared" si="15"/>
        <v>0</v>
      </c>
      <c r="M31" s="22">
        <f t="shared" si="15"/>
        <v>0</v>
      </c>
      <c r="N31" s="22">
        <f t="shared" si="15"/>
        <v>0</v>
      </c>
      <c r="O31" s="22">
        <f t="shared" si="15"/>
        <v>0</v>
      </c>
    </row>
    <row r="32" spans="1:15" s="9" customFormat="1" ht="15" x14ac:dyDescent="0.25">
      <c r="A32" s="21"/>
      <c r="B32" s="113"/>
      <c r="C32" s="4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8" s="9" customFormat="1" x14ac:dyDescent="0.25">
      <c r="A33" s="68" t="s">
        <v>28</v>
      </c>
      <c r="B33" s="55" t="s">
        <v>6</v>
      </c>
      <c r="C33" s="56"/>
      <c r="D33" s="57">
        <f t="shared" ref="D33:O33" si="16">D5-D23</f>
        <v>540</v>
      </c>
      <c r="E33" s="57">
        <f t="shared" si="16"/>
        <v>540</v>
      </c>
      <c r="F33" s="57">
        <f t="shared" si="16"/>
        <v>600</v>
      </c>
      <c r="G33" s="57">
        <f t="shared" si="16"/>
        <v>900</v>
      </c>
      <c r="H33" s="57">
        <f t="shared" si="16"/>
        <v>840</v>
      </c>
      <c r="I33" s="57">
        <f t="shared" si="16"/>
        <v>840</v>
      </c>
      <c r="J33" s="57">
        <f t="shared" si="16"/>
        <v>780</v>
      </c>
      <c r="K33" s="57">
        <f t="shared" si="16"/>
        <v>1140</v>
      </c>
      <c r="L33" s="57">
        <f t="shared" si="16"/>
        <v>900</v>
      </c>
      <c r="M33" s="57">
        <f t="shared" si="16"/>
        <v>780</v>
      </c>
      <c r="N33" s="57">
        <f t="shared" si="16"/>
        <v>780</v>
      </c>
      <c r="O33" s="57">
        <f t="shared" si="16"/>
        <v>360</v>
      </c>
    </row>
    <row r="34" spans="1:18" s="9" customFormat="1" ht="14.25" x14ac:dyDescent="0.25">
      <c r="A34" s="76" t="s">
        <v>25</v>
      </c>
      <c r="B34" s="77" t="s">
        <v>19</v>
      </c>
      <c r="C34" s="78"/>
      <c r="D34" s="79">
        <f>IF(D5&gt;0,D33/D5,0)</f>
        <v>0.2</v>
      </c>
      <c r="E34" s="79">
        <f t="shared" ref="E34:O34" si="17">IF(E5&gt;0,E33/E5,0)</f>
        <v>0.2</v>
      </c>
      <c r="F34" s="79">
        <f t="shared" si="17"/>
        <v>0.2</v>
      </c>
      <c r="G34" s="79">
        <f t="shared" si="17"/>
        <v>0.2</v>
      </c>
      <c r="H34" s="79">
        <f t="shared" si="17"/>
        <v>0.2</v>
      </c>
      <c r="I34" s="79">
        <f t="shared" si="17"/>
        <v>0.2</v>
      </c>
      <c r="J34" s="79">
        <f t="shared" si="17"/>
        <v>0.2</v>
      </c>
      <c r="K34" s="79">
        <f t="shared" si="17"/>
        <v>0.2</v>
      </c>
      <c r="L34" s="79">
        <f t="shared" si="17"/>
        <v>0.2</v>
      </c>
      <c r="M34" s="79">
        <f t="shared" si="17"/>
        <v>0.2</v>
      </c>
      <c r="N34" s="79">
        <f t="shared" si="17"/>
        <v>0.2</v>
      </c>
      <c r="O34" s="79">
        <f t="shared" si="17"/>
        <v>0.2</v>
      </c>
    </row>
    <row r="35" spans="1:18" s="9" customFormat="1" x14ac:dyDescent="0.25">
      <c r="A35" s="67" t="s">
        <v>29</v>
      </c>
      <c r="B35" s="58" t="s">
        <v>6</v>
      </c>
      <c r="C35" s="59"/>
      <c r="D35" s="59">
        <f t="shared" ref="D35:O35" si="18">SUM(D36:D46)</f>
        <v>739.86111111111109</v>
      </c>
      <c r="E35" s="59">
        <f t="shared" si="18"/>
        <v>439.86111111111109</v>
      </c>
      <c r="F35" s="59">
        <f t="shared" si="18"/>
        <v>439.86111111111109</v>
      </c>
      <c r="G35" s="59">
        <f t="shared" si="18"/>
        <v>539.86111111111109</v>
      </c>
      <c r="H35" s="59">
        <f t="shared" si="18"/>
        <v>439.86111111111109</v>
      </c>
      <c r="I35" s="59">
        <f t="shared" si="18"/>
        <v>439.86111111111109</v>
      </c>
      <c r="J35" s="59">
        <f t="shared" si="18"/>
        <v>439.86111111111109</v>
      </c>
      <c r="K35" s="59">
        <f t="shared" si="18"/>
        <v>539.86111111111109</v>
      </c>
      <c r="L35" s="59">
        <f t="shared" si="18"/>
        <v>439.86111111111109</v>
      </c>
      <c r="M35" s="59">
        <f t="shared" si="18"/>
        <v>439.86111111111109</v>
      </c>
      <c r="N35" s="59">
        <f t="shared" si="18"/>
        <v>439.86111111111109</v>
      </c>
      <c r="O35" s="59">
        <f t="shared" si="18"/>
        <v>439.86111111111109</v>
      </c>
      <c r="Q35" s="115"/>
      <c r="R35" s="115"/>
    </row>
    <row r="36" spans="1:18" s="9" customFormat="1" ht="15" x14ac:dyDescent="0.25">
      <c r="A36" s="24" t="s">
        <v>71</v>
      </c>
      <c r="B36" s="113" t="s">
        <v>6</v>
      </c>
      <c r="C36" s="86"/>
      <c r="D36" s="25">
        <v>35</v>
      </c>
      <c r="E36" s="25">
        <v>35</v>
      </c>
      <c r="F36" s="25">
        <v>35</v>
      </c>
      <c r="G36" s="25">
        <v>35</v>
      </c>
      <c r="H36" s="25">
        <v>35</v>
      </c>
      <c r="I36" s="25">
        <v>35</v>
      </c>
      <c r="J36" s="25">
        <v>35</v>
      </c>
      <c r="K36" s="25">
        <v>35</v>
      </c>
      <c r="L36" s="25">
        <v>35</v>
      </c>
      <c r="M36" s="25">
        <v>35</v>
      </c>
      <c r="N36" s="25">
        <v>35</v>
      </c>
      <c r="O36" s="25">
        <v>35</v>
      </c>
      <c r="Q36" s="115"/>
      <c r="R36" s="115"/>
    </row>
    <row r="37" spans="1:18" s="9" customFormat="1" ht="15" x14ac:dyDescent="0.25">
      <c r="A37" s="24" t="s">
        <v>67</v>
      </c>
      <c r="B37" s="113" t="s">
        <v>6</v>
      </c>
      <c r="C37" s="86"/>
      <c r="D37" s="25">
        <v>50</v>
      </c>
      <c r="E37" s="25">
        <v>50</v>
      </c>
      <c r="F37" s="25">
        <v>50</v>
      </c>
      <c r="G37" s="25">
        <v>50</v>
      </c>
      <c r="H37" s="25">
        <v>50</v>
      </c>
      <c r="I37" s="25">
        <v>50</v>
      </c>
      <c r="J37" s="25">
        <v>50</v>
      </c>
      <c r="K37" s="25">
        <v>50</v>
      </c>
      <c r="L37" s="25">
        <v>50</v>
      </c>
      <c r="M37" s="25">
        <v>50</v>
      </c>
      <c r="N37" s="25">
        <v>50</v>
      </c>
      <c r="O37" s="25">
        <v>50</v>
      </c>
      <c r="Q37" s="8"/>
      <c r="R37" s="115"/>
    </row>
    <row r="38" spans="1:18" s="9" customFormat="1" ht="15" x14ac:dyDescent="0.25">
      <c r="A38" s="21" t="s">
        <v>46</v>
      </c>
      <c r="B38" s="40" t="s">
        <v>6</v>
      </c>
      <c r="C38" s="86"/>
      <c r="D38" s="25">
        <v>300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Q38" s="8"/>
      <c r="R38" s="8"/>
    </row>
    <row r="39" spans="1:18" s="9" customFormat="1" ht="30" x14ac:dyDescent="0.25">
      <c r="A39" s="21" t="s">
        <v>5</v>
      </c>
      <c r="B39" s="113" t="s">
        <v>48</v>
      </c>
      <c r="C39" s="85">
        <v>0.03</v>
      </c>
      <c r="D39" s="22">
        <f t="shared" ref="D39:O39" si="19">($P$5*$C$39)/12</f>
        <v>112.5</v>
      </c>
      <c r="E39" s="22">
        <f t="shared" si="19"/>
        <v>112.5</v>
      </c>
      <c r="F39" s="22">
        <f t="shared" si="19"/>
        <v>112.5</v>
      </c>
      <c r="G39" s="22">
        <f t="shared" si="19"/>
        <v>112.5</v>
      </c>
      <c r="H39" s="22">
        <f t="shared" si="19"/>
        <v>112.5</v>
      </c>
      <c r="I39" s="22">
        <f t="shared" si="19"/>
        <v>112.5</v>
      </c>
      <c r="J39" s="22">
        <f t="shared" si="19"/>
        <v>112.5</v>
      </c>
      <c r="K39" s="22">
        <f t="shared" si="19"/>
        <v>112.5</v>
      </c>
      <c r="L39" s="22">
        <f t="shared" si="19"/>
        <v>112.5</v>
      </c>
      <c r="M39" s="22">
        <f t="shared" si="19"/>
        <v>112.5</v>
      </c>
      <c r="N39" s="22">
        <f t="shared" si="19"/>
        <v>112.5</v>
      </c>
      <c r="O39" s="22">
        <f t="shared" si="19"/>
        <v>112.5</v>
      </c>
      <c r="Q39" s="8"/>
      <c r="R39" s="8"/>
    </row>
    <row r="40" spans="1:18" s="9" customFormat="1" ht="30" x14ac:dyDescent="0.25">
      <c r="A40" s="21" t="s">
        <v>45</v>
      </c>
      <c r="B40" s="113" t="s">
        <v>48</v>
      </c>
      <c r="C40" s="85">
        <v>0.03</v>
      </c>
      <c r="D40" s="22">
        <f t="shared" ref="D40:O40" si="20">($P$5*$C$40)/12</f>
        <v>112.5</v>
      </c>
      <c r="E40" s="22">
        <f t="shared" si="20"/>
        <v>112.5</v>
      </c>
      <c r="F40" s="22">
        <f t="shared" si="20"/>
        <v>112.5</v>
      </c>
      <c r="G40" s="22">
        <f t="shared" si="20"/>
        <v>112.5</v>
      </c>
      <c r="H40" s="22">
        <f t="shared" si="20"/>
        <v>112.5</v>
      </c>
      <c r="I40" s="22">
        <f t="shared" si="20"/>
        <v>112.5</v>
      </c>
      <c r="J40" s="22">
        <f t="shared" si="20"/>
        <v>112.5</v>
      </c>
      <c r="K40" s="22">
        <f t="shared" si="20"/>
        <v>112.5</v>
      </c>
      <c r="L40" s="22">
        <f t="shared" si="20"/>
        <v>112.5</v>
      </c>
      <c r="M40" s="22">
        <f t="shared" si="20"/>
        <v>112.5</v>
      </c>
      <c r="N40" s="22">
        <f t="shared" si="20"/>
        <v>112.5</v>
      </c>
      <c r="O40" s="22">
        <f t="shared" si="20"/>
        <v>112.5</v>
      </c>
      <c r="Q40" s="115"/>
      <c r="R40" s="8"/>
    </row>
    <row r="41" spans="1:18" s="9" customFormat="1" ht="30" customHeight="1" x14ac:dyDescent="0.25">
      <c r="A41" s="24" t="s">
        <v>61</v>
      </c>
      <c r="B41" s="113" t="s">
        <v>48</v>
      </c>
      <c r="C41" s="85">
        <v>5.0000000000000001E-3</v>
      </c>
      <c r="D41" s="22">
        <f t="shared" ref="D41:O41" si="21">($P$5*$C$41)/12</f>
        <v>18.75</v>
      </c>
      <c r="E41" s="22">
        <f t="shared" si="21"/>
        <v>18.75</v>
      </c>
      <c r="F41" s="22">
        <f t="shared" si="21"/>
        <v>18.75</v>
      </c>
      <c r="G41" s="22">
        <f t="shared" si="21"/>
        <v>18.75</v>
      </c>
      <c r="H41" s="22">
        <f t="shared" si="21"/>
        <v>18.75</v>
      </c>
      <c r="I41" s="22">
        <f t="shared" si="21"/>
        <v>18.75</v>
      </c>
      <c r="J41" s="22">
        <f t="shared" si="21"/>
        <v>18.75</v>
      </c>
      <c r="K41" s="22">
        <f t="shared" si="21"/>
        <v>18.75</v>
      </c>
      <c r="L41" s="22">
        <f t="shared" si="21"/>
        <v>18.75</v>
      </c>
      <c r="M41" s="22">
        <f t="shared" si="21"/>
        <v>18.75</v>
      </c>
      <c r="N41" s="22">
        <f t="shared" si="21"/>
        <v>18.75</v>
      </c>
      <c r="O41" s="22">
        <f t="shared" si="21"/>
        <v>18.75</v>
      </c>
      <c r="Q41" s="8"/>
      <c r="R41" s="115"/>
    </row>
    <row r="42" spans="1:18" s="9" customFormat="1" ht="30" x14ac:dyDescent="0.25">
      <c r="A42" s="24" t="s">
        <v>72</v>
      </c>
      <c r="B42" s="113" t="s">
        <v>6</v>
      </c>
      <c r="C42" s="86"/>
      <c r="D42" s="25"/>
      <c r="E42" s="25"/>
      <c r="F42" s="25"/>
      <c r="G42" s="25">
        <v>100</v>
      </c>
      <c r="H42" s="25"/>
      <c r="I42" s="25"/>
      <c r="J42" s="25"/>
      <c r="K42" s="25">
        <v>100</v>
      </c>
      <c r="L42" s="25"/>
      <c r="M42" s="25"/>
      <c r="N42" s="25"/>
      <c r="O42" s="25"/>
      <c r="Q42" s="8"/>
      <c r="R42" s="115"/>
    </row>
    <row r="43" spans="1:18" s="9" customFormat="1" ht="15" x14ac:dyDescent="0.25">
      <c r="A43" s="24" t="s">
        <v>47</v>
      </c>
      <c r="B43" s="116" t="s">
        <v>6</v>
      </c>
      <c r="C43" s="8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Q43" s="8"/>
      <c r="R43" s="8"/>
    </row>
    <row r="44" spans="1:18" s="9" customFormat="1" ht="15" x14ac:dyDescent="0.25">
      <c r="A44" s="24"/>
      <c r="B44" s="116" t="s">
        <v>6</v>
      </c>
      <c r="C44" s="8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Q44" s="8"/>
      <c r="R44" s="8"/>
    </row>
    <row r="45" spans="1:18" s="9" customFormat="1" ht="15" x14ac:dyDescent="0.25">
      <c r="A45" s="21" t="s">
        <v>4</v>
      </c>
      <c r="B45" s="116" t="s">
        <v>6</v>
      </c>
      <c r="C45" s="8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R45" s="8"/>
    </row>
    <row r="46" spans="1:18" s="9" customFormat="1" ht="15" x14ac:dyDescent="0.25">
      <c r="A46" s="24" t="s">
        <v>60</v>
      </c>
      <c r="B46" s="41" t="s">
        <v>6</v>
      </c>
      <c r="C46" s="81"/>
      <c r="D46" s="22">
        <f>D65</f>
        <v>111.1111111111111</v>
      </c>
      <c r="E46" s="22">
        <f t="shared" ref="E46:O46" si="22">E65</f>
        <v>111.1111111111111</v>
      </c>
      <c r="F46" s="22">
        <f t="shared" si="22"/>
        <v>111.1111111111111</v>
      </c>
      <c r="G46" s="22">
        <f t="shared" si="22"/>
        <v>111.1111111111111</v>
      </c>
      <c r="H46" s="22">
        <f t="shared" si="22"/>
        <v>111.1111111111111</v>
      </c>
      <c r="I46" s="22">
        <f t="shared" si="22"/>
        <v>111.1111111111111</v>
      </c>
      <c r="J46" s="22">
        <f t="shared" si="22"/>
        <v>111.1111111111111</v>
      </c>
      <c r="K46" s="22">
        <f t="shared" si="22"/>
        <v>111.1111111111111</v>
      </c>
      <c r="L46" s="22">
        <f t="shared" si="22"/>
        <v>111.1111111111111</v>
      </c>
      <c r="M46" s="22">
        <f t="shared" si="22"/>
        <v>111.1111111111111</v>
      </c>
      <c r="N46" s="22">
        <f t="shared" si="22"/>
        <v>111.1111111111111</v>
      </c>
      <c r="O46" s="22">
        <f t="shared" si="22"/>
        <v>111.1111111111111</v>
      </c>
    </row>
    <row r="47" spans="1:18" s="9" customFormat="1" x14ac:dyDescent="0.25">
      <c r="A47" s="67" t="s">
        <v>30</v>
      </c>
      <c r="B47" s="58" t="s">
        <v>6</v>
      </c>
      <c r="C47" s="59"/>
      <c r="D47" s="59">
        <f t="shared" ref="D47:O47" si="23">D33-D35</f>
        <v>-199.86111111111109</v>
      </c>
      <c r="E47" s="59">
        <f t="shared" si="23"/>
        <v>100.13888888888891</v>
      </c>
      <c r="F47" s="59">
        <f t="shared" si="23"/>
        <v>160.13888888888891</v>
      </c>
      <c r="G47" s="59">
        <f t="shared" si="23"/>
        <v>360.13888888888891</v>
      </c>
      <c r="H47" s="59">
        <f t="shared" si="23"/>
        <v>400.13888888888891</v>
      </c>
      <c r="I47" s="59">
        <f t="shared" si="23"/>
        <v>400.13888888888891</v>
      </c>
      <c r="J47" s="59">
        <f t="shared" si="23"/>
        <v>340.13888888888891</v>
      </c>
      <c r="K47" s="59">
        <f t="shared" si="23"/>
        <v>600.13888888888891</v>
      </c>
      <c r="L47" s="59">
        <f t="shared" si="23"/>
        <v>460.13888888888891</v>
      </c>
      <c r="M47" s="59">
        <f t="shared" si="23"/>
        <v>340.13888888888891</v>
      </c>
      <c r="N47" s="59">
        <f t="shared" si="23"/>
        <v>340.13888888888891</v>
      </c>
      <c r="O47" s="59">
        <f t="shared" si="23"/>
        <v>-79.861111111111086</v>
      </c>
    </row>
    <row r="48" spans="1:18" s="9" customFormat="1" ht="14.25" x14ac:dyDescent="0.25">
      <c r="A48" s="76" t="s">
        <v>8</v>
      </c>
      <c r="B48" s="77" t="s">
        <v>19</v>
      </c>
      <c r="C48" s="78"/>
      <c r="D48" s="79">
        <f t="shared" ref="D48:O48" si="24">D47/D5</f>
        <v>-7.4022633744855959E-2</v>
      </c>
      <c r="E48" s="79">
        <f t="shared" si="24"/>
        <v>3.7088477366255153E-2</v>
      </c>
      <c r="F48" s="79">
        <f t="shared" si="24"/>
        <v>5.3379629629629638E-2</v>
      </c>
      <c r="G48" s="79">
        <f t="shared" si="24"/>
        <v>8.0030864197530874E-2</v>
      </c>
      <c r="H48" s="79">
        <f t="shared" si="24"/>
        <v>9.527116402116402E-2</v>
      </c>
      <c r="I48" s="79">
        <f t="shared" si="24"/>
        <v>9.527116402116402E-2</v>
      </c>
      <c r="J48" s="79">
        <f t="shared" si="24"/>
        <v>8.721509971509972E-2</v>
      </c>
      <c r="K48" s="79">
        <f t="shared" si="24"/>
        <v>0.10528752436647174</v>
      </c>
      <c r="L48" s="79">
        <f t="shared" si="24"/>
        <v>0.10225308641975309</v>
      </c>
      <c r="M48" s="79">
        <f t="shared" si="24"/>
        <v>8.721509971509972E-2</v>
      </c>
      <c r="N48" s="79">
        <f t="shared" si="24"/>
        <v>8.721509971509972E-2</v>
      </c>
      <c r="O48" s="79">
        <f t="shared" si="24"/>
        <v>-4.4367283950617273E-2</v>
      </c>
    </row>
    <row r="49" spans="1:21" s="9" customFormat="1" ht="31.5" x14ac:dyDescent="0.25">
      <c r="A49" s="108" t="s">
        <v>31</v>
      </c>
      <c r="B49" s="94" t="s">
        <v>6</v>
      </c>
      <c r="C49" s="96"/>
      <c r="D49" s="96">
        <f>SUM(D50:D53)</f>
        <v>124</v>
      </c>
      <c r="E49" s="96">
        <f t="shared" ref="E49:O49" si="25">SUM(E50:E53)</f>
        <v>124</v>
      </c>
      <c r="F49" s="96">
        <f t="shared" si="25"/>
        <v>124</v>
      </c>
      <c r="G49" s="96">
        <f t="shared" si="25"/>
        <v>124</v>
      </c>
      <c r="H49" s="96">
        <f t="shared" si="25"/>
        <v>124</v>
      </c>
      <c r="I49" s="96">
        <f t="shared" si="25"/>
        <v>124</v>
      </c>
      <c r="J49" s="96">
        <f t="shared" si="25"/>
        <v>124</v>
      </c>
      <c r="K49" s="96">
        <f t="shared" si="25"/>
        <v>124</v>
      </c>
      <c r="L49" s="96">
        <f t="shared" si="25"/>
        <v>124</v>
      </c>
      <c r="M49" s="96">
        <f t="shared" si="25"/>
        <v>124</v>
      </c>
      <c r="N49" s="96">
        <f t="shared" si="25"/>
        <v>124</v>
      </c>
      <c r="O49" s="96">
        <f t="shared" si="25"/>
        <v>124</v>
      </c>
    </row>
    <row r="50" spans="1:21" s="9" customFormat="1" ht="15" x14ac:dyDescent="0.25">
      <c r="A50" s="26" t="s">
        <v>2</v>
      </c>
      <c r="B50" s="40" t="s">
        <v>6</v>
      </c>
      <c r="C50" s="2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7"/>
      <c r="O50" s="27"/>
    </row>
    <row r="51" spans="1:21" s="9" customFormat="1" ht="15" x14ac:dyDescent="0.25">
      <c r="A51" s="26" t="s">
        <v>4</v>
      </c>
      <c r="B51" s="40" t="s">
        <v>6</v>
      </c>
      <c r="C51" s="2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7"/>
      <c r="O51" s="27"/>
    </row>
    <row r="52" spans="1:21" s="9" customFormat="1" ht="15" x14ac:dyDescent="0.25">
      <c r="A52" s="26"/>
      <c r="B52" s="40" t="s">
        <v>6</v>
      </c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7"/>
      <c r="O52" s="27"/>
      <c r="Q52" s="115"/>
    </row>
    <row r="53" spans="1:21" s="9" customFormat="1" ht="30" customHeight="1" x14ac:dyDescent="0.25">
      <c r="A53" s="124" t="s">
        <v>56</v>
      </c>
      <c r="B53" s="42" t="s">
        <v>6</v>
      </c>
      <c r="C53" s="22"/>
      <c r="D53" s="25">
        <v>124</v>
      </c>
      <c r="E53" s="25">
        <v>124</v>
      </c>
      <c r="F53" s="25">
        <v>124</v>
      </c>
      <c r="G53" s="25">
        <v>124</v>
      </c>
      <c r="H53" s="25">
        <v>124</v>
      </c>
      <c r="I53" s="25">
        <v>124</v>
      </c>
      <c r="J53" s="25">
        <v>124</v>
      </c>
      <c r="K53" s="25">
        <v>124</v>
      </c>
      <c r="L53" s="25">
        <v>124</v>
      </c>
      <c r="M53" s="25">
        <v>124</v>
      </c>
      <c r="N53" s="25">
        <v>124</v>
      </c>
      <c r="O53" s="25">
        <v>124</v>
      </c>
      <c r="P53" s="131" t="s">
        <v>65</v>
      </c>
      <c r="Q53" s="132"/>
      <c r="R53" s="132"/>
      <c r="S53" s="132"/>
      <c r="T53" s="132"/>
      <c r="U53" s="132"/>
    </row>
    <row r="54" spans="1:21" s="9" customFormat="1" x14ac:dyDescent="0.25">
      <c r="A54" s="68" t="s">
        <v>32</v>
      </c>
      <c r="B54" s="55" t="s">
        <v>6</v>
      </c>
      <c r="C54" s="57"/>
      <c r="D54" s="57">
        <f>D47-D49</f>
        <v>-323.86111111111109</v>
      </c>
      <c r="E54" s="57">
        <f t="shared" ref="E54:O54" si="26">E47-E49</f>
        <v>-23.861111111111086</v>
      </c>
      <c r="F54" s="57">
        <f t="shared" si="26"/>
        <v>36.138888888888914</v>
      </c>
      <c r="G54" s="57">
        <f t="shared" si="26"/>
        <v>236.13888888888891</v>
      </c>
      <c r="H54" s="57">
        <f t="shared" si="26"/>
        <v>276.13888888888891</v>
      </c>
      <c r="I54" s="57">
        <f t="shared" si="26"/>
        <v>276.13888888888891</v>
      </c>
      <c r="J54" s="57">
        <f t="shared" si="26"/>
        <v>216.13888888888891</v>
      </c>
      <c r="K54" s="57">
        <f t="shared" si="26"/>
        <v>476.13888888888891</v>
      </c>
      <c r="L54" s="57">
        <f t="shared" si="26"/>
        <v>336.13888888888891</v>
      </c>
      <c r="M54" s="57">
        <f t="shared" si="26"/>
        <v>216.13888888888891</v>
      </c>
      <c r="N54" s="57">
        <f t="shared" si="26"/>
        <v>216.13888888888891</v>
      </c>
      <c r="O54" s="57">
        <f t="shared" si="26"/>
        <v>-203.86111111111109</v>
      </c>
    </row>
    <row r="55" spans="1:21" s="9" customFormat="1" ht="14.25" x14ac:dyDescent="0.25">
      <c r="A55" s="76" t="s">
        <v>3</v>
      </c>
      <c r="B55" s="77" t="s">
        <v>19</v>
      </c>
      <c r="C55" s="80"/>
      <c r="D55" s="79">
        <f t="shared" ref="D55:O55" si="27">D54/D5</f>
        <v>-0.11994855967078188</v>
      </c>
      <c r="E55" s="79">
        <f t="shared" si="27"/>
        <v>-8.8374485596707728E-3</v>
      </c>
      <c r="F55" s="79">
        <f t="shared" si="27"/>
        <v>1.2046296296296305E-2</v>
      </c>
      <c r="G55" s="79">
        <f t="shared" si="27"/>
        <v>5.2475308641975311E-2</v>
      </c>
      <c r="H55" s="79">
        <f t="shared" si="27"/>
        <v>6.5747354497354499E-2</v>
      </c>
      <c r="I55" s="79">
        <f t="shared" si="27"/>
        <v>6.5747354497354499E-2</v>
      </c>
      <c r="J55" s="79">
        <f t="shared" si="27"/>
        <v>5.5420227920227924E-2</v>
      </c>
      <c r="K55" s="79">
        <f t="shared" si="27"/>
        <v>8.3533138401559459E-2</v>
      </c>
      <c r="L55" s="79">
        <f t="shared" si="27"/>
        <v>7.4697530864197531E-2</v>
      </c>
      <c r="M55" s="79">
        <f t="shared" si="27"/>
        <v>5.5420227920227924E-2</v>
      </c>
      <c r="N55" s="79">
        <f t="shared" si="27"/>
        <v>5.5420227920227924E-2</v>
      </c>
      <c r="O55" s="79">
        <f t="shared" si="27"/>
        <v>-0.11325617283950616</v>
      </c>
    </row>
    <row r="56" spans="1:21" s="9" customFormat="1" ht="31.5" x14ac:dyDescent="0.25">
      <c r="A56" s="109" t="s">
        <v>1</v>
      </c>
      <c r="B56" s="69" t="s">
        <v>6</v>
      </c>
      <c r="C56" s="70"/>
      <c r="D56" s="70">
        <f t="shared" ref="D56:M56" si="28">C56+D54</f>
        <v>-323.86111111111109</v>
      </c>
      <c r="E56" s="70">
        <f t="shared" si="28"/>
        <v>-347.72222222222217</v>
      </c>
      <c r="F56" s="70">
        <f t="shared" si="28"/>
        <v>-311.58333333333326</v>
      </c>
      <c r="G56" s="70">
        <f t="shared" si="28"/>
        <v>-75.444444444444343</v>
      </c>
      <c r="H56" s="70">
        <f t="shared" si="28"/>
        <v>200.69444444444457</v>
      </c>
      <c r="I56" s="70">
        <f t="shared" si="28"/>
        <v>476.83333333333348</v>
      </c>
      <c r="J56" s="70">
        <f t="shared" si="28"/>
        <v>692.9722222222224</v>
      </c>
      <c r="K56" s="70">
        <f t="shared" si="28"/>
        <v>1169.1111111111113</v>
      </c>
      <c r="L56" s="70">
        <f t="shared" si="28"/>
        <v>1505.2500000000002</v>
      </c>
      <c r="M56" s="70">
        <f t="shared" si="28"/>
        <v>1721.3888888888891</v>
      </c>
      <c r="N56" s="70">
        <f t="shared" ref="N56" si="29">M56+N54</f>
        <v>1937.5277777777781</v>
      </c>
      <c r="O56" s="70">
        <f t="shared" ref="O56" si="30">N56+O54</f>
        <v>1733.666666666667</v>
      </c>
    </row>
    <row r="57" spans="1:21" s="9" customFormat="1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21" s="9" customFormat="1" x14ac:dyDescent="0.25">
      <c r="A58" s="21"/>
      <c r="B58" s="4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103" t="s">
        <v>24</v>
      </c>
    </row>
    <row r="59" spans="1:21" s="9" customFormat="1" ht="78.75" x14ac:dyDescent="0.25">
      <c r="A59" s="121" t="s">
        <v>53</v>
      </c>
      <c r="B59" s="90" t="s">
        <v>7</v>
      </c>
      <c r="C59" s="91" t="s">
        <v>23</v>
      </c>
      <c r="D59" s="104">
        <v>1</v>
      </c>
      <c r="E59" s="104">
        <v>2</v>
      </c>
      <c r="F59" s="104">
        <v>3</v>
      </c>
      <c r="G59" s="104">
        <v>4</v>
      </c>
      <c r="H59" s="104">
        <v>5</v>
      </c>
      <c r="I59" s="104">
        <v>6</v>
      </c>
      <c r="J59" s="104">
        <v>7</v>
      </c>
      <c r="K59" s="104">
        <v>8</v>
      </c>
      <c r="L59" s="104">
        <v>9</v>
      </c>
      <c r="M59" s="104">
        <v>10</v>
      </c>
      <c r="N59" s="104">
        <v>11</v>
      </c>
      <c r="O59" s="104">
        <v>12</v>
      </c>
      <c r="P59" s="125" t="s">
        <v>66</v>
      </c>
    </row>
    <row r="60" spans="1:21" s="9" customFormat="1" ht="31.5" x14ac:dyDescent="0.25">
      <c r="A60" s="123" t="s">
        <v>59</v>
      </c>
      <c r="B60" s="58" t="s">
        <v>6</v>
      </c>
      <c r="C60" s="92"/>
      <c r="D60" s="59">
        <f t="shared" ref="D60:P60" si="31">SUM(D61:D64)</f>
        <v>8000</v>
      </c>
      <c r="E60" s="59">
        <f t="shared" si="31"/>
        <v>8000</v>
      </c>
      <c r="F60" s="59">
        <f t="shared" si="31"/>
        <v>8000</v>
      </c>
      <c r="G60" s="59">
        <f t="shared" si="31"/>
        <v>8000</v>
      </c>
      <c r="H60" s="59">
        <f t="shared" si="31"/>
        <v>8000</v>
      </c>
      <c r="I60" s="59">
        <f t="shared" si="31"/>
        <v>8000</v>
      </c>
      <c r="J60" s="59">
        <f t="shared" si="31"/>
        <v>8000</v>
      </c>
      <c r="K60" s="59">
        <f t="shared" si="31"/>
        <v>8000</v>
      </c>
      <c r="L60" s="59">
        <f t="shared" si="31"/>
        <v>8000</v>
      </c>
      <c r="M60" s="59">
        <f t="shared" si="31"/>
        <v>8000</v>
      </c>
      <c r="N60" s="59">
        <f t="shared" si="31"/>
        <v>8000</v>
      </c>
      <c r="O60" s="59">
        <f t="shared" si="31"/>
        <v>8000</v>
      </c>
      <c r="P60" s="59">
        <f t="shared" si="31"/>
        <v>6666.666666666667</v>
      </c>
    </row>
    <row r="61" spans="1:21" s="9" customFormat="1" ht="14.25" x14ac:dyDescent="0.25">
      <c r="A61" s="114" t="s">
        <v>64</v>
      </c>
      <c r="B61" s="75" t="s">
        <v>6</v>
      </c>
      <c r="C61" s="97">
        <v>7</v>
      </c>
      <c r="D61" s="16">
        <v>7000</v>
      </c>
      <c r="E61" s="16">
        <v>7000</v>
      </c>
      <c r="F61" s="16">
        <v>7000</v>
      </c>
      <c r="G61" s="16">
        <v>7000</v>
      </c>
      <c r="H61" s="16">
        <v>7000</v>
      </c>
      <c r="I61" s="16">
        <v>7000</v>
      </c>
      <c r="J61" s="16">
        <v>7000</v>
      </c>
      <c r="K61" s="16">
        <v>7000</v>
      </c>
      <c r="L61" s="16">
        <v>7000</v>
      </c>
      <c r="M61" s="16">
        <v>7000</v>
      </c>
      <c r="N61" s="16">
        <v>7000</v>
      </c>
      <c r="O61" s="16">
        <v>7000</v>
      </c>
      <c r="P61" s="15">
        <f>O61-SUM(D66:O66)</f>
        <v>6000</v>
      </c>
    </row>
    <row r="62" spans="1:21" s="9" customFormat="1" ht="14.25" x14ac:dyDescent="0.25">
      <c r="A62" s="98" t="s">
        <v>55</v>
      </c>
      <c r="B62" s="75" t="s">
        <v>6</v>
      </c>
      <c r="C62" s="97">
        <v>3</v>
      </c>
      <c r="D62" s="16">
        <v>1000</v>
      </c>
      <c r="E62" s="16">
        <v>1000</v>
      </c>
      <c r="F62" s="16">
        <v>1000</v>
      </c>
      <c r="G62" s="16">
        <v>1000</v>
      </c>
      <c r="H62" s="16">
        <v>1000</v>
      </c>
      <c r="I62" s="16">
        <v>1000</v>
      </c>
      <c r="J62" s="16">
        <v>1000</v>
      </c>
      <c r="K62" s="16">
        <v>1000</v>
      </c>
      <c r="L62" s="16">
        <v>1000</v>
      </c>
      <c r="M62" s="16">
        <v>1000</v>
      </c>
      <c r="N62" s="16">
        <v>1000</v>
      </c>
      <c r="O62" s="16">
        <v>1000</v>
      </c>
      <c r="P62" s="15">
        <f>O62-SUM(D67:O67)</f>
        <v>666.66666666666674</v>
      </c>
    </row>
    <row r="63" spans="1:21" s="9" customFormat="1" ht="14.25" x14ac:dyDescent="0.25">
      <c r="A63" s="74"/>
      <c r="B63" s="75" t="s">
        <v>6</v>
      </c>
      <c r="C63" s="9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5">
        <f>O63-SUM(D68:O68)</f>
        <v>0</v>
      </c>
    </row>
    <row r="64" spans="1:21" s="9" customFormat="1" ht="14.25" x14ac:dyDescent="0.25">
      <c r="A64" s="74" t="s">
        <v>4</v>
      </c>
      <c r="B64" s="75" t="s">
        <v>6</v>
      </c>
      <c r="C64" s="9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5">
        <f>O64-SUM(D69:O69)</f>
        <v>0</v>
      </c>
    </row>
    <row r="65" spans="1:15" s="9" customFormat="1" x14ac:dyDescent="0.25">
      <c r="A65" s="93" t="s">
        <v>58</v>
      </c>
      <c r="B65" s="94" t="s">
        <v>6</v>
      </c>
      <c r="C65" s="95"/>
      <c r="D65" s="96">
        <f t="shared" ref="D65:O65" si="32">SUM(D66:D69)</f>
        <v>111.1111111111111</v>
      </c>
      <c r="E65" s="96">
        <f t="shared" si="32"/>
        <v>111.1111111111111</v>
      </c>
      <c r="F65" s="96">
        <f t="shared" si="32"/>
        <v>111.1111111111111</v>
      </c>
      <c r="G65" s="96">
        <f t="shared" si="32"/>
        <v>111.1111111111111</v>
      </c>
      <c r="H65" s="96">
        <f t="shared" si="32"/>
        <v>111.1111111111111</v>
      </c>
      <c r="I65" s="96">
        <f t="shared" si="32"/>
        <v>111.1111111111111</v>
      </c>
      <c r="J65" s="96">
        <f t="shared" si="32"/>
        <v>111.1111111111111</v>
      </c>
      <c r="K65" s="96">
        <f t="shared" si="32"/>
        <v>111.1111111111111</v>
      </c>
      <c r="L65" s="96">
        <f t="shared" si="32"/>
        <v>111.1111111111111</v>
      </c>
      <c r="M65" s="96">
        <f t="shared" si="32"/>
        <v>111.1111111111111</v>
      </c>
      <c r="N65" s="96">
        <f t="shared" si="32"/>
        <v>111.1111111111111</v>
      </c>
      <c r="O65" s="96">
        <f t="shared" si="32"/>
        <v>111.1111111111111</v>
      </c>
    </row>
    <row r="66" spans="1:15" s="9" customFormat="1" ht="14.25" x14ac:dyDescent="0.25">
      <c r="A66" s="88" t="str">
        <f>A61</f>
        <v>Специализированное оборудование</v>
      </c>
      <c r="B66" s="75" t="s">
        <v>6</v>
      </c>
      <c r="C66" s="99"/>
      <c r="D66" s="15">
        <f t="shared" ref="D66:O66" si="33">IF(C61&gt;0,D61/$C$61/12,0)</f>
        <v>83.333333333333329</v>
      </c>
      <c r="E66" s="15">
        <f t="shared" si="33"/>
        <v>83.333333333333329</v>
      </c>
      <c r="F66" s="15">
        <f t="shared" si="33"/>
        <v>83.333333333333329</v>
      </c>
      <c r="G66" s="15">
        <f t="shared" si="33"/>
        <v>83.333333333333329</v>
      </c>
      <c r="H66" s="15">
        <f t="shared" si="33"/>
        <v>83.333333333333329</v>
      </c>
      <c r="I66" s="15">
        <f t="shared" si="33"/>
        <v>83.333333333333329</v>
      </c>
      <c r="J66" s="15">
        <f t="shared" si="33"/>
        <v>83.333333333333329</v>
      </c>
      <c r="K66" s="15">
        <f t="shared" si="33"/>
        <v>83.333333333333329</v>
      </c>
      <c r="L66" s="15">
        <f t="shared" si="33"/>
        <v>83.333333333333329</v>
      </c>
      <c r="M66" s="15">
        <f t="shared" si="33"/>
        <v>83.333333333333329</v>
      </c>
      <c r="N66" s="15">
        <f t="shared" si="33"/>
        <v>83.333333333333329</v>
      </c>
      <c r="O66" s="15">
        <f t="shared" si="33"/>
        <v>83.333333333333329</v>
      </c>
    </row>
    <row r="67" spans="1:15" s="9" customFormat="1" ht="14.25" x14ac:dyDescent="0.25">
      <c r="A67" s="87" t="str">
        <f>A62</f>
        <v>Сайт</v>
      </c>
      <c r="B67" s="75" t="s">
        <v>6</v>
      </c>
      <c r="C67" s="99"/>
      <c r="D67" s="15">
        <f t="shared" ref="D67:O67" si="34">IF(C62&gt;0,D62/$C$62/12,0)</f>
        <v>27.777777777777775</v>
      </c>
      <c r="E67" s="15">
        <f t="shared" si="34"/>
        <v>27.777777777777775</v>
      </c>
      <c r="F67" s="15">
        <f t="shared" si="34"/>
        <v>27.777777777777775</v>
      </c>
      <c r="G67" s="15">
        <f t="shared" si="34"/>
        <v>27.777777777777775</v>
      </c>
      <c r="H67" s="15">
        <f t="shared" si="34"/>
        <v>27.777777777777775</v>
      </c>
      <c r="I67" s="15">
        <f t="shared" si="34"/>
        <v>27.777777777777775</v>
      </c>
      <c r="J67" s="15">
        <f t="shared" si="34"/>
        <v>27.777777777777775</v>
      </c>
      <c r="K67" s="15">
        <f t="shared" si="34"/>
        <v>27.777777777777775</v>
      </c>
      <c r="L67" s="15">
        <f t="shared" si="34"/>
        <v>27.777777777777775</v>
      </c>
      <c r="M67" s="15">
        <f t="shared" si="34"/>
        <v>27.777777777777775</v>
      </c>
      <c r="N67" s="15">
        <f t="shared" si="34"/>
        <v>27.777777777777775</v>
      </c>
      <c r="O67" s="15">
        <f t="shared" si="34"/>
        <v>27.777777777777775</v>
      </c>
    </row>
    <row r="68" spans="1:15" s="9" customFormat="1" ht="14.25" x14ac:dyDescent="0.25">
      <c r="A68" s="82">
        <f>A63</f>
        <v>0</v>
      </c>
      <c r="B68" s="75" t="s">
        <v>6</v>
      </c>
      <c r="C68" s="99"/>
      <c r="D68" s="15">
        <f t="shared" ref="D68:O68" si="35">IF(C63&gt;0,D63/$C$63/12,0)</f>
        <v>0</v>
      </c>
      <c r="E68" s="15">
        <f t="shared" si="35"/>
        <v>0</v>
      </c>
      <c r="F68" s="15">
        <f t="shared" si="35"/>
        <v>0</v>
      </c>
      <c r="G68" s="15">
        <f t="shared" si="35"/>
        <v>0</v>
      </c>
      <c r="H68" s="15">
        <f t="shared" si="35"/>
        <v>0</v>
      </c>
      <c r="I68" s="15">
        <f t="shared" si="35"/>
        <v>0</v>
      </c>
      <c r="J68" s="15">
        <f t="shared" si="35"/>
        <v>0</v>
      </c>
      <c r="K68" s="15">
        <f t="shared" si="35"/>
        <v>0</v>
      </c>
      <c r="L68" s="15">
        <f t="shared" si="35"/>
        <v>0</v>
      </c>
      <c r="M68" s="15">
        <f t="shared" si="35"/>
        <v>0</v>
      </c>
      <c r="N68" s="15">
        <f t="shared" si="35"/>
        <v>0</v>
      </c>
      <c r="O68" s="15">
        <f t="shared" si="35"/>
        <v>0</v>
      </c>
    </row>
    <row r="69" spans="1:15" s="9" customFormat="1" ht="14.25" x14ac:dyDescent="0.25">
      <c r="A69" s="126" t="str">
        <f>A64</f>
        <v>и т.д.</v>
      </c>
      <c r="B69" s="100" t="s">
        <v>6</v>
      </c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1:15" s="9" customFormat="1" ht="14.25" x14ac:dyDescent="0.25">
      <c r="A70" s="18"/>
      <c r="B70" s="75"/>
      <c r="C70" s="9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9" customFormat="1" x14ac:dyDescent="0.25">
      <c r="A71" s="21"/>
      <c r="B71" s="4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103" t="s">
        <v>24</v>
      </c>
    </row>
    <row r="72" spans="1:15" s="9" customFormat="1" ht="31.5" x14ac:dyDescent="0.25">
      <c r="A72" s="120" t="s">
        <v>51</v>
      </c>
      <c r="B72" s="38" t="s">
        <v>7</v>
      </c>
      <c r="C72" s="39"/>
      <c r="D72" s="105">
        <v>1</v>
      </c>
      <c r="E72" s="105">
        <v>2</v>
      </c>
      <c r="F72" s="105">
        <v>3</v>
      </c>
      <c r="G72" s="105">
        <v>4</v>
      </c>
      <c r="H72" s="105">
        <v>5</v>
      </c>
      <c r="I72" s="105">
        <v>6</v>
      </c>
      <c r="J72" s="105">
        <v>7</v>
      </c>
      <c r="K72" s="105">
        <v>8</v>
      </c>
      <c r="L72" s="105">
        <v>9</v>
      </c>
      <c r="M72" s="105">
        <v>10</v>
      </c>
      <c r="N72" s="105">
        <v>11</v>
      </c>
      <c r="O72" s="105">
        <v>12</v>
      </c>
    </row>
    <row r="73" spans="1:15" s="9" customFormat="1" x14ac:dyDescent="0.25">
      <c r="A73" s="60" t="s">
        <v>33</v>
      </c>
      <c r="B73" s="61" t="s">
        <v>6</v>
      </c>
      <c r="C73" s="62"/>
      <c r="D73" s="62">
        <v>0</v>
      </c>
      <c r="E73" s="62">
        <f t="shared" ref="E73:M73" si="36">D115</f>
        <v>-212.75</v>
      </c>
      <c r="F73" s="62">
        <f t="shared" si="36"/>
        <v>-125.5</v>
      </c>
      <c r="G73" s="62">
        <f t="shared" si="36"/>
        <v>21.75</v>
      </c>
      <c r="H73" s="62">
        <f t="shared" si="36"/>
        <v>369</v>
      </c>
      <c r="I73" s="62">
        <f t="shared" si="36"/>
        <v>756.25</v>
      </c>
      <c r="J73" s="62">
        <f t="shared" si="36"/>
        <v>1143.5</v>
      </c>
      <c r="K73" s="62">
        <f t="shared" si="36"/>
        <v>1470.75</v>
      </c>
      <c r="L73" s="62">
        <f t="shared" si="36"/>
        <v>2058</v>
      </c>
      <c r="M73" s="62">
        <f t="shared" si="36"/>
        <v>2505.25</v>
      </c>
      <c r="N73" s="62">
        <f t="shared" ref="N73:O73" si="37">M115</f>
        <v>2832.5</v>
      </c>
      <c r="O73" s="62">
        <f t="shared" si="37"/>
        <v>3159.75</v>
      </c>
    </row>
    <row r="74" spans="1:15" s="9" customFormat="1" ht="30" x14ac:dyDescent="0.25">
      <c r="A74" s="28" t="s">
        <v>34</v>
      </c>
      <c r="B74" s="43" t="s">
        <v>6</v>
      </c>
      <c r="C74" s="29"/>
      <c r="D74" s="30">
        <f>SUM(D75:D77)</f>
        <v>2700</v>
      </c>
      <c r="E74" s="30">
        <f t="shared" ref="E74:O74" si="38">SUM(E75:E77)</f>
        <v>2700</v>
      </c>
      <c r="F74" s="30">
        <f t="shared" si="38"/>
        <v>3000</v>
      </c>
      <c r="G74" s="30">
        <f t="shared" si="38"/>
        <v>4500</v>
      </c>
      <c r="H74" s="30">
        <f t="shared" si="38"/>
        <v>4200</v>
      </c>
      <c r="I74" s="30">
        <f t="shared" si="38"/>
        <v>4200</v>
      </c>
      <c r="J74" s="30">
        <f t="shared" si="38"/>
        <v>3900</v>
      </c>
      <c r="K74" s="30">
        <f t="shared" si="38"/>
        <v>5700</v>
      </c>
      <c r="L74" s="30">
        <f t="shared" si="38"/>
        <v>4500</v>
      </c>
      <c r="M74" s="30">
        <f t="shared" si="38"/>
        <v>3900</v>
      </c>
      <c r="N74" s="30">
        <f t="shared" si="38"/>
        <v>3900</v>
      </c>
      <c r="O74" s="30">
        <f t="shared" si="38"/>
        <v>1800</v>
      </c>
    </row>
    <row r="75" spans="1:15" s="9" customFormat="1" ht="15" x14ac:dyDescent="0.25">
      <c r="A75" s="87" t="s">
        <v>0</v>
      </c>
      <c r="B75" s="75" t="s">
        <v>6</v>
      </c>
      <c r="C75" s="19"/>
      <c r="D75" s="15">
        <f t="shared" ref="D75:O75" si="39">D5</f>
        <v>2700</v>
      </c>
      <c r="E75" s="15">
        <f t="shared" si="39"/>
        <v>2700</v>
      </c>
      <c r="F75" s="15">
        <f t="shared" si="39"/>
        <v>3000</v>
      </c>
      <c r="G75" s="15">
        <f t="shared" si="39"/>
        <v>4500</v>
      </c>
      <c r="H75" s="15">
        <f t="shared" si="39"/>
        <v>4200</v>
      </c>
      <c r="I75" s="15">
        <f t="shared" si="39"/>
        <v>4200</v>
      </c>
      <c r="J75" s="15">
        <f t="shared" si="39"/>
        <v>3900</v>
      </c>
      <c r="K75" s="15">
        <f t="shared" si="39"/>
        <v>5700</v>
      </c>
      <c r="L75" s="15">
        <f t="shared" si="39"/>
        <v>4500</v>
      </c>
      <c r="M75" s="15">
        <f t="shared" si="39"/>
        <v>3900</v>
      </c>
      <c r="N75" s="15">
        <f t="shared" si="39"/>
        <v>3900</v>
      </c>
      <c r="O75" s="15">
        <f t="shared" si="39"/>
        <v>1800</v>
      </c>
    </row>
    <row r="76" spans="1:15" s="9" customFormat="1" ht="15" x14ac:dyDescent="0.25">
      <c r="A76" s="87" t="s">
        <v>9</v>
      </c>
      <c r="B76" s="75" t="s">
        <v>6</v>
      </c>
      <c r="C76" s="19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7"/>
      <c r="O76" s="17"/>
    </row>
    <row r="77" spans="1:15" s="9" customFormat="1" ht="15" x14ac:dyDescent="0.25">
      <c r="A77" s="87" t="s">
        <v>4</v>
      </c>
      <c r="B77" s="75" t="s">
        <v>6</v>
      </c>
      <c r="C77" s="19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7"/>
      <c r="O77" s="17"/>
    </row>
    <row r="78" spans="1:15" s="9" customFormat="1" ht="30" x14ac:dyDescent="0.25">
      <c r="A78" s="28" t="s">
        <v>35</v>
      </c>
      <c r="B78" s="43" t="s">
        <v>6</v>
      </c>
      <c r="C78" s="29"/>
      <c r="D78" s="29">
        <f t="shared" ref="D78:O78" si="40">SUM(D79:D92)</f>
        <v>2912.75</v>
      </c>
      <c r="E78" s="29">
        <f t="shared" si="40"/>
        <v>2612.75</v>
      </c>
      <c r="F78" s="29">
        <f t="shared" si="40"/>
        <v>2852.75</v>
      </c>
      <c r="G78" s="29">
        <f t="shared" si="40"/>
        <v>4152.75</v>
      </c>
      <c r="H78" s="29">
        <f t="shared" si="40"/>
        <v>3812.75</v>
      </c>
      <c r="I78" s="29">
        <f t="shared" si="40"/>
        <v>3812.75</v>
      </c>
      <c r="J78" s="29">
        <f t="shared" si="40"/>
        <v>3572.75</v>
      </c>
      <c r="K78" s="29">
        <f t="shared" si="40"/>
        <v>5112.75</v>
      </c>
      <c r="L78" s="29">
        <f t="shared" si="40"/>
        <v>4052.75</v>
      </c>
      <c r="M78" s="29">
        <f t="shared" si="40"/>
        <v>3572.75</v>
      </c>
      <c r="N78" s="29">
        <f t="shared" si="40"/>
        <v>3572.75</v>
      </c>
      <c r="O78" s="29">
        <f t="shared" si="40"/>
        <v>1892.75</v>
      </c>
    </row>
    <row r="79" spans="1:15" s="9" customFormat="1" ht="28.5" x14ac:dyDescent="0.25">
      <c r="A79" s="88" t="str">
        <f>A24</f>
        <v>Заработная плата мастера (вкл. ФСЗН)</v>
      </c>
      <c r="B79" s="75" t="s">
        <v>6</v>
      </c>
      <c r="C79" s="19"/>
      <c r="D79" s="15">
        <f t="shared" ref="D79:O79" si="41">D24</f>
        <v>1889.9999999999998</v>
      </c>
      <c r="E79" s="15">
        <f t="shared" si="41"/>
        <v>1889.9999999999998</v>
      </c>
      <c r="F79" s="15">
        <f t="shared" si="41"/>
        <v>2100</v>
      </c>
      <c r="G79" s="15">
        <f t="shared" si="41"/>
        <v>3150</v>
      </c>
      <c r="H79" s="15">
        <f t="shared" si="41"/>
        <v>2940</v>
      </c>
      <c r="I79" s="15">
        <f t="shared" si="41"/>
        <v>2940</v>
      </c>
      <c r="J79" s="15">
        <f t="shared" si="41"/>
        <v>2730</v>
      </c>
      <c r="K79" s="15">
        <f t="shared" si="41"/>
        <v>3989.9999999999995</v>
      </c>
      <c r="L79" s="15">
        <f t="shared" si="41"/>
        <v>3150</v>
      </c>
      <c r="M79" s="15">
        <f t="shared" si="41"/>
        <v>2730</v>
      </c>
      <c r="N79" s="15">
        <f t="shared" si="41"/>
        <v>2730</v>
      </c>
      <c r="O79" s="15">
        <f t="shared" si="41"/>
        <v>1260</v>
      </c>
    </row>
    <row r="80" spans="1:15" s="9" customFormat="1" ht="28.5" x14ac:dyDescent="0.25">
      <c r="A80" s="88" t="str">
        <f>A25</f>
        <v>Вспомогательные и расходные материалы</v>
      </c>
      <c r="B80" s="75" t="s">
        <v>6</v>
      </c>
      <c r="C80" s="19"/>
      <c r="D80" s="15">
        <f t="shared" ref="D80:O80" si="42">D25</f>
        <v>270</v>
      </c>
      <c r="E80" s="15">
        <f t="shared" si="42"/>
        <v>270</v>
      </c>
      <c r="F80" s="15">
        <f t="shared" si="42"/>
        <v>300</v>
      </c>
      <c r="G80" s="15">
        <f t="shared" si="42"/>
        <v>450</v>
      </c>
      <c r="H80" s="15">
        <f t="shared" si="42"/>
        <v>420</v>
      </c>
      <c r="I80" s="15">
        <f t="shared" si="42"/>
        <v>420</v>
      </c>
      <c r="J80" s="15">
        <f t="shared" si="42"/>
        <v>390</v>
      </c>
      <c r="K80" s="15">
        <f t="shared" si="42"/>
        <v>570</v>
      </c>
      <c r="L80" s="15">
        <f t="shared" si="42"/>
        <v>450</v>
      </c>
      <c r="M80" s="15">
        <f t="shared" si="42"/>
        <v>390</v>
      </c>
      <c r="N80" s="15">
        <f t="shared" si="42"/>
        <v>390</v>
      </c>
      <c r="O80" s="15">
        <f t="shared" si="42"/>
        <v>180</v>
      </c>
    </row>
    <row r="81" spans="1:18" s="9" customFormat="1" ht="15" x14ac:dyDescent="0.25">
      <c r="A81" s="88" t="str">
        <f>A26</f>
        <v>Прочие переменные расходы</v>
      </c>
      <c r="B81" s="75" t="s">
        <v>6</v>
      </c>
      <c r="C81" s="19"/>
      <c r="D81" s="15">
        <f>SUM(D26:D31)</f>
        <v>0</v>
      </c>
      <c r="E81" s="15">
        <f t="shared" ref="E81:O81" si="43">SUM(E26:E31)</f>
        <v>0</v>
      </c>
      <c r="F81" s="15">
        <f t="shared" si="43"/>
        <v>0</v>
      </c>
      <c r="G81" s="15">
        <f t="shared" si="43"/>
        <v>0</v>
      </c>
      <c r="H81" s="15">
        <f t="shared" si="43"/>
        <v>0</v>
      </c>
      <c r="I81" s="15">
        <f t="shared" si="43"/>
        <v>0</v>
      </c>
      <c r="J81" s="15">
        <f t="shared" si="43"/>
        <v>0</v>
      </c>
      <c r="K81" s="15">
        <f t="shared" si="43"/>
        <v>0</v>
      </c>
      <c r="L81" s="15">
        <f t="shared" si="43"/>
        <v>0</v>
      </c>
      <c r="M81" s="15">
        <f t="shared" si="43"/>
        <v>0</v>
      </c>
      <c r="N81" s="15">
        <f t="shared" si="43"/>
        <v>0</v>
      </c>
      <c r="O81" s="15">
        <f t="shared" si="43"/>
        <v>0</v>
      </c>
    </row>
    <row r="82" spans="1:18" s="9" customFormat="1" ht="15" x14ac:dyDescent="0.25">
      <c r="A82" s="88" t="str">
        <f t="shared" ref="A82:A89" si="44">A36</f>
        <v>Спецодежда</v>
      </c>
      <c r="B82" s="75" t="s">
        <v>6</v>
      </c>
      <c r="C82" s="19"/>
      <c r="D82" s="15">
        <f t="shared" ref="D82:O82" si="45">D36</f>
        <v>35</v>
      </c>
      <c r="E82" s="15">
        <f t="shared" si="45"/>
        <v>35</v>
      </c>
      <c r="F82" s="15">
        <f t="shared" si="45"/>
        <v>35</v>
      </c>
      <c r="G82" s="15">
        <f t="shared" si="45"/>
        <v>35</v>
      </c>
      <c r="H82" s="15">
        <f t="shared" si="45"/>
        <v>35</v>
      </c>
      <c r="I82" s="15">
        <f t="shared" si="45"/>
        <v>35</v>
      </c>
      <c r="J82" s="15">
        <f t="shared" si="45"/>
        <v>35</v>
      </c>
      <c r="K82" s="15">
        <f t="shared" si="45"/>
        <v>35</v>
      </c>
      <c r="L82" s="15">
        <f t="shared" si="45"/>
        <v>35</v>
      </c>
      <c r="M82" s="15">
        <f t="shared" si="45"/>
        <v>35</v>
      </c>
      <c r="N82" s="15">
        <f t="shared" si="45"/>
        <v>35</v>
      </c>
      <c r="O82" s="15">
        <f t="shared" si="45"/>
        <v>35</v>
      </c>
    </row>
    <row r="83" spans="1:18" s="9" customFormat="1" ht="15" x14ac:dyDescent="0.25">
      <c r="A83" s="88" t="str">
        <f t="shared" si="44"/>
        <v>Инструмент и спец. оснастка</v>
      </c>
      <c r="B83" s="75" t="s">
        <v>6</v>
      </c>
      <c r="C83" s="19"/>
      <c r="D83" s="15">
        <f t="shared" ref="D83:O83" si="46">D37</f>
        <v>50</v>
      </c>
      <c r="E83" s="15">
        <f t="shared" si="46"/>
        <v>50</v>
      </c>
      <c r="F83" s="15">
        <f t="shared" si="46"/>
        <v>50</v>
      </c>
      <c r="G83" s="15">
        <f t="shared" si="46"/>
        <v>50</v>
      </c>
      <c r="H83" s="15">
        <f t="shared" si="46"/>
        <v>50</v>
      </c>
      <c r="I83" s="15">
        <f t="shared" si="46"/>
        <v>50</v>
      </c>
      <c r="J83" s="15">
        <f t="shared" si="46"/>
        <v>50</v>
      </c>
      <c r="K83" s="15">
        <f t="shared" si="46"/>
        <v>50</v>
      </c>
      <c r="L83" s="15">
        <f t="shared" si="46"/>
        <v>50</v>
      </c>
      <c r="M83" s="15">
        <f t="shared" si="46"/>
        <v>50</v>
      </c>
      <c r="N83" s="15">
        <f t="shared" si="46"/>
        <v>50</v>
      </c>
      <c r="O83" s="15">
        <f t="shared" si="46"/>
        <v>50</v>
      </c>
    </row>
    <row r="84" spans="1:18" s="9" customFormat="1" ht="15" x14ac:dyDescent="0.25">
      <c r="A84" s="88" t="str">
        <f t="shared" si="44"/>
        <v>Бухгалтер, юрист (аутсорсинг)</v>
      </c>
      <c r="B84" s="75" t="s">
        <v>6</v>
      </c>
      <c r="C84" s="19"/>
      <c r="D84" s="15">
        <f t="shared" ref="D84:O84" si="47">D38</f>
        <v>300</v>
      </c>
      <c r="E84" s="15">
        <f t="shared" si="47"/>
        <v>0</v>
      </c>
      <c r="F84" s="15">
        <f t="shared" si="47"/>
        <v>0</v>
      </c>
      <c r="G84" s="15">
        <f t="shared" si="47"/>
        <v>0</v>
      </c>
      <c r="H84" s="15">
        <f t="shared" si="47"/>
        <v>0</v>
      </c>
      <c r="I84" s="15">
        <f t="shared" si="47"/>
        <v>0</v>
      </c>
      <c r="J84" s="15">
        <f t="shared" si="47"/>
        <v>0</v>
      </c>
      <c r="K84" s="15">
        <f t="shared" si="47"/>
        <v>0</v>
      </c>
      <c r="L84" s="15">
        <f t="shared" si="47"/>
        <v>0</v>
      </c>
      <c r="M84" s="15">
        <f t="shared" si="47"/>
        <v>0</v>
      </c>
      <c r="N84" s="15">
        <f t="shared" si="47"/>
        <v>0</v>
      </c>
      <c r="O84" s="15">
        <f t="shared" si="47"/>
        <v>0</v>
      </c>
    </row>
    <row r="85" spans="1:18" s="9" customFormat="1" ht="15" x14ac:dyDescent="0.25">
      <c r="A85" s="88" t="str">
        <f t="shared" si="44"/>
        <v>Маркетинг и реклама</v>
      </c>
      <c r="B85" s="75" t="s">
        <v>6</v>
      </c>
      <c r="C85" s="19"/>
      <c r="D85" s="15">
        <f t="shared" ref="D85:O85" si="48">D39</f>
        <v>112.5</v>
      </c>
      <c r="E85" s="15">
        <f t="shared" si="48"/>
        <v>112.5</v>
      </c>
      <c r="F85" s="15">
        <f t="shared" si="48"/>
        <v>112.5</v>
      </c>
      <c r="G85" s="15">
        <f t="shared" si="48"/>
        <v>112.5</v>
      </c>
      <c r="H85" s="15">
        <f t="shared" si="48"/>
        <v>112.5</v>
      </c>
      <c r="I85" s="15">
        <f t="shared" si="48"/>
        <v>112.5</v>
      </c>
      <c r="J85" s="15">
        <f t="shared" si="48"/>
        <v>112.5</v>
      </c>
      <c r="K85" s="15">
        <f t="shared" si="48"/>
        <v>112.5</v>
      </c>
      <c r="L85" s="15">
        <f t="shared" si="48"/>
        <v>112.5</v>
      </c>
      <c r="M85" s="15">
        <f t="shared" si="48"/>
        <v>112.5</v>
      </c>
      <c r="N85" s="15">
        <f t="shared" si="48"/>
        <v>112.5</v>
      </c>
      <c r="O85" s="15">
        <f t="shared" si="48"/>
        <v>112.5</v>
      </c>
      <c r="Q85" s="8"/>
      <c r="R85" s="8"/>
    </row>
    <row r="86" spans="1:18" s="9" customFormat="1" ht="15" x14ac:dyDescent="0.25">
      <c r="A86" s="88" t="str">
        <f t="shared" si="44"/>
        <v>Обновление и техподдержка сайта</v>
      </c>
      <c r="B86" s="75" t="s">
        <v>6</v>
      </c>
      <c r="C86" s="19"/>
      <c r="D86" s="15">
        <f t="shared" ref="D86:O86" si="49">D40</f>
        <v>112.5</v>
      </c>
      <c r="E86" s="15">
        <f t="shared" si="49"/>
        <v>112.5</v>
      </c>
      <c r="F86" s="15">
        <f t="shared" si="49"/>
        <v>112.5</v>
      </c>
      <c r="G86" s="15">
        <f t="shared" si="49"/>
        <v>112.5</v>
      </c>
      <c r="H86" s="15">
        <f t="shared" si="49"/>
        <v>112.5</v>
      </c>
      <c r="I86" s="15">
        <f t="shared" si="49"/>
        <v>112.5</v>
      </c>
      <c r="J86" s="15">
        <f t="shared" si="49"/>
        <v>112.5</v>
      </c>
      <c r="K86" s="15">
        <f t="shared" si="49"/>
        <v>112.5</v>
      </c>
      <c r="L86" s="15">
        <f t="shared" si="49"/>
        <v>112.5</v>
      </c>
      <c r="M86" s="15">
        <f t="shared" si="49"/>
        <v>112.5</v>
      </c>
      <c r="N86" s="15">
        <f t="shared" si="49"/>
        <v>112.5</v>
      </c>
      <c r="O86" s="15">
        <f t="shared" si="49"/>
        <v>112.5</v>
      </c>
      <c r="R86" s="8"/>
    </row>
    <row r="87" spans="1:18" s="9" customFormat="1" ht="15" x14ac:dyDescent="0.25">
      <c r="A87" s="88" t="str">
        <f t="shared" si="44"/>
        <v>Связь, интернет</v>
      </c>
      <c r="B87" s="75" t="s">
        <v>6</v>
      </c>
      <c r="C87" s="19"/>
      <c r="D87" s="15">
        <f t="shared" ref="D87:O87" si="50">D41</f>
        <v>18.75</v>
      </c>
      <c r="E87" s="15">
        <f t="shared" si="50"/>
        <v>18.75</v>
      </c>
      <c r="F87" s="15">
        <f t="shared" si="50"/>
        <v>18.75</v>
      </c>
      <c r="G87" s="15">
        <f t="shared" si="50"/>
        <v>18.75</v>
      </c>
      <c r="H87" s="15">
        <f t="shared" si="50"/>
        <v>18.75</v>
      </c>
      <c r="I87" s="15">
        <f t="shared" si="50"/>
        <v>18.75</v>
      </c>
      <c r="J87" s="15">
        <f t="shared" si="50"/>
        <v>18.75</v>
      </c>
      <c r="K87" s="15">
        <f t="shared" si="50"/>
        <v>18.75</v>
      </c>
      <c r="L87" s="15">
        <f t="shared" si="50"/>
        <v>18.75</v>
      </c>
      <c r="M87" s="15">
        <f t="shared" si="50"/>
        <v>18.75</v>
      </c>
      <c r="N87" s="15">
        <f t="shared" si="50"/>
        <v>18.75</v>
      </c>
      <c r="O87" s="15">
        <f t="shared" si="50"/>
        <v>18.75</v>
      </c>
    </row>
    <row r="88" spans="1:18" s="9" customFormat="1" ht="28.5" x14ac:dyDescent="0.25">
      <c r="A88" s="88" t="str">
        <f t="shared" si="44"/>
        <v>Повышение квалификации, Гос. регистр./разреш./сертиф.</v>
      </c>
      <c r="B88" s="75" t="s">
        <v>6</v>
      </c>
      <c r="C88" s="19"/>
      <c r="D88" s="15">
        <f t="shared" ref="D88:O88" si="51">D42</f>
        <v>0</v>
      </c>
      <c r="E88" s="15">
        <f t="shared" si="51"/>
        <v>0</v>
      </c>
      <c r="F88" s="15">
        <f t="shared" si="51"/>
        <v>0</v>
      </c>
      <c r="G88" s="15">
        <f t="shared" si="51"/>
        <v>100</v>
      </c>
      <c r="H88" s="15">
        <f t="shared" si="51"/>
        <v>0</v>
      </c>
      <c r="I88" s="15">
        <f t="shared" si="51"/>
        <v>0</v>
      </c>
      <c r="J88" s="15">
        <f t="shared" si="51"/>
        <v>0</v>
      </c>
      <c r="K88" s="15">
        <f t="shared" si="51"/>
        <v>100</v>
      </c>
      <c r="L88" s="15">
        <f t="shared" si="51"/>
        <v>0</v>
      </c>
      <c r="M88" s="15">
        <f t="shared" si="51"/>
        <v>0</v>
      </c>
      <c r="N88" s="15">
        <f t="shared" si="51"/>
        <v>0</v>
      </c>
      <c r="O88" s="15">
        <f t="shared" si="51"/>
        <v>0</v>
      </c>
    </row>
    <row r="89" spans="1:18" s="9" customFormat="1" ht="15" x14ac:dyDescent="0.25">
      <c r="A89" s="88" t="str">
        <f t="shared" si="44"/>
        <v>Прочие постоянные расходы</v>
      </c>
      <c r="B89" s="75" t="s">
        <v>6</v>
      </c>
      <c r="C89" s="19"/>
      <c r="D89" s="15">
        <f>SUM(D43:D45)</f>
        <v>0</v>
      </c>
      <c r="E89" s="15">
        <f t="shared" ref="E89:O89" si="52">SUM(E43:E45)</f>
        <v>0</v>
      </c>
      <c r="F89" s="15">
        <f t="shared" si="52"/>
        <v>0</v>
      </c>
      <c r="G89" s="15">
        <f t="shared" si="52"/>
        <v>0</v>
      </c>
      <c r="H89" s="15">
        <f t="shared" si="52"/>
        <v>0</v>
      </c>
      <c r="I89" s="15">
        <f t="shared" si="52"/>
        <v>0</v>
      </c>
      <c r="J89" s="15">
        <f t="shared" si="52"/>
        <v>0</v>
      </c>
      <c r="K89" s="15">
        <f t="shared" si="52"/>
        <v>0</v>
      </c>
      <c r="L89" s="15">
        <f t="shared" si="52"/>
        <v>0</v>
      </c>
      <c r="M89" s="15">
        <f t="shared" si="52"/>
        <v>0</v>
      </c>
      <c r="N89" s="15">
        <f t="shared" si="52"/>
        <v>0</v>
      </c>
      <c r="O89" s="15">
        <f t="shared" si="52"/>
        <v>0</v>
      </c>
    </row>
    <row r="90" spans="1:18" s="9" customFormat="1" ht="15" x14ac:dyDescent="0.25">
      <c r="A90" s="88" t="s">
        <v>57</v>
      </c>
      <c r="B90" s="75" t="s">
        <v>6</v>
      </c>
      <c r="C90" s="19"/>
      <c r="D90" s="15">
        <f t="shared" ref="D90:O90" si="53">D49</f>
        <v>124</v>
      </c>
      <c r="E90" s="15">
        <f t="shared" si="53"/>
        <v>124</v>
      </c>
      <c r="F90" s="15">
        <f t="shared" si="53"/>
        <v>124</v>
      </c>
      <c r="G90" s="15">
        <f t="shared" si="53"/>
        <v>124</v>
      </c>
      <c r="H90" s="15">
        <f t="shared" si="53"/>
        <v>124</v>
      </c>
      <c r="I90" s="15">
        <f t="shared" si="53"/>
        <v>124</v>
      </c>
      <c r="J90" s="15">
        <f t="shared" si="53"/>
        <v>124</v>
      </c>
      <c r="K90" s="15">
        <f t="shared" si="53"/>
        <v>124</v>
      </c>
      <c r="L90" s="15">
        <f t="shared" si="53"/>
        <v>124</v>
      </c>
      <c r="M90" s="15">
        <f t="shared" si="53"/>
        <v>124</v>
      </c>
      <c r="N90" s="15">
        <f t="shared" si="53"/>
        <v>124</v>
      </c>
      <c r="O90" s="15">
        <f t="shared" si="53"/>
        <v>124</v>
      </c>
    </row>
    <row r="91" spans="1:18" s="9" customFormat="1" ht="15" x14ac:dyDescent="0.25">
      <c r="A91" s="88"/>
      <c r="B91" s="75" t="s">
        <v>6</v>
      </c>
      <c r="C91" s="1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</row>
    <row r="92" spans="1:18" s="9" customFormat="1" ht="15" x14ac:dyDescent="0.25">
      <c r="A92" s="88" t="s">
        <v>4</v>
      </c>
      <c r="B92" s="75" t="s">
        <v>6</v>
      </c>
      <c r="C92" s="19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O92" s="17"/>
    </row>
    <row r="93" spans="1:18" s="9" customFormat="1" ht="31.5" x14ac:dyDescent="0.25">
      <c r="A93" s="110" t="s">
        <v>43</v>
      </c>
      <c r="B93" s="71" t="s">
        <v>6</v>
      </c>
      <c r="C93" s="72"/>
      <c r="D93" s="72">
        <f t="shared" ref="D93:O93" si="54">D74-D78</f>
        <v>-212.75</v>
      </c>
      <c r="E93" s="72">
        <f t="shared" si="54"/>
        <v>87.25</v>
      </c>
      <c r="F93" s="72">
        <f t="shared" si="54"/>
        <v>147.25</v>
      </c>
      <c r="G93" s="72">
        <f t="shared" si="54"/>
        <v>347.25</v>
      </c>
      <c r="H93" s="72">
        <f t="shared" si="54"/>
        <v>387.25</v>
      </c>
      <c r="I93" s="72">
        <f t="shared" si="54"/>
        <v>387.25</v>
      </c>
      <c r="J93" s="72">
        <f t="shared" si="54"/>
        <v>327.25</v>
      </c>
      <c r="K93" s="72">
        <f t="shared" si="54"/>
        <v>587.25</v>
      </c>
      <c r="L93" s="72">
        <f t="shared" si="54"/>
        <v>447.25</v>
      </c>
      <c r="M93" s="72">
        <f t="shared" si="54"/>
        <v>327.25</v>
      </c>
      <c r="N93" s="72">
        <f t="shared" si="54"/>
        <v>327.25</v>
      </c>
      <c r="O93" s="72">
        <f t="shared" si="54"/>
        <v>-92.75</v>
      </c>
    </row>
    <row r="94" spans="1:18" s="9" customFormat="1" ht="30" x14ac:dyDescent="0.25">
      <c r="A94" s="32" t="s">
        <v>36</v>
      </c>
      <c r="B94" s="43" t="s">
        <v>6</v>
      </c>
      <c r="C94" s="30"/>
      <c r="D94" s="30">
        <f>SUM(D95:D97)</f>
        <v>0</v>
      </c>
      <c r="E94" s="30">
        <f t="shared" ref="E94:O94" si="55">SUM(E95:E97)</f>
        <v>0</v>
      </c>
      <c r="F94" s="30">
        <f t="shared" si="55"/>
        <v>0</v>
      </c>
      <c r="G94" s="30">
        <f t="shared" si="55"/>
        <v>0</v>
      </c>
      <c r="H94" s="30">
        <f t="shared" si="55"/>
        <v>0</v>
      </c>
      <c r="I94" s="30">
        <f t="shared" si="55"/>
        <v>0</v>
      </c>
      <c r="J94" s="30">
        <f t="shared" si="55"/>
        <v>0</v>
      </c>
      <c r="K94" s="30">
        <f t="shared" si="55"/>
        <v>0</v>
      </c>
      <c r="L94" s="30">
        <f t="shared" si="55"/>
        <v>0</v>
      </c>
      <c r="M94" s="30">
        <f t="shared" si="55"/>
        <v>0</v>
      </c>
      <c r="N94" s="30">
        <f t="shared" si="55"/>
        <v>0</v>
      </c>
      <c r="O94" s="30">
        <f t="shared" si="55"/>
        <v>0</v>
      </c>
    </row>
    <row r="95" spans="1:18" s="9" customFormat="1" ht="14.25" x14ac:dyDescent="0.25">
      <c r="A95" s="82" t="s">
        <v>10</v>
      </c>
      <c r="B95" s="75" t="s">
        <v>6</v>
      </c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7"/>
    </row>
    <row r="96" spans="1:18" s="9" customFormat="1" ht="14.25" x14ac:dyDescent="0.25">
      <c r="A96" s="82" t="s">
        <v>4</v>
      </c>
      <c r="B96" s="75" t="s">
        <v>6</v>
      </c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17"/>
    </row>
    <row r="97" spans="1:16" s="9" customFormat="1" ht="14.25" x14ac:dyDescent="0.25">
      <c r="A97" s="82"/>
      <c r="B97" s="75" t="s">
        <v>6</v>
      </c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7"/>
      <c r="O97" s="17"/>
    </row>
    <row r="98" spans="1:16" s="9" customFormat="1" ht="30" x14ac:dyDescent="0.25">
      <c r="A98" s="32" t="s">
        <v>37</v>
      </c>
      <c r="B98" s="43" t="s">
        <v>6</v>
      </c>
      <c r="C98" s="30"/>
      <c r="D98" s="30">
        <f>SUM(D99:D101)</f>
        <v>8000</v>
      </c>
      <c r="E98" s="30">
        <f t="shared" ref="E98:O98" si="56">SUM(E99:E101)</f>
        <v>0</v>
      </c>
      <c r="F98" s="30">
        <f t="shared" si="56"/>
        <v>0</v>
      </c>
      <c r="G98" s="30">
        <f t="shared" si="56"/>
        <v>0</v>
      </c>
      <c r="H98" s="30">
        <f t="shared" si="56"/>
        <v>0</v>
      </c>
      <c r="I98" s="30">
        <f t="shared" si="56"/>
        <v>0</v>
      </c>
      <c r="J98" s="30">
        <f t="shared" si="56"/>
        <v>0</v>
      </c>
      <c r="K98" s="30">
        <f t="shared" si="56"/>
        <v>0</v>
      </c>
      <c r="L98" s="30">
        <f t="shared" si="56"/>
        <v>0</v>
      </c>
      <c r="M98" s="30">
        <f t="shared" si="56"/>
        <v>0</v>
      </c>
      <c r="N98" s="30">
        <f t="shared" si="56"/>
        <v>0</v>
      </c>
      <c r="O98" s="30">
        <f t="shared" si="56"/>
        <v>0</v>
      </c>
    </row>
    <row r="99" spans="1:16" s="9" customFormat="1" ht="15" x14ac:dyDescent="0.25">
      <c r="A99" s="82" t="s">
        <v>11</v>
      </c>
      <c r="B99" s="75" t="s">
        <v>6</v>
      </c>
      <c r="C99" s="15"/>
      <c r="D99" s="16">
        <v>8000</v>
      </c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17"/>
      <c r="P99"/>
    </row>
    <row r="100" spans="1:16" s="9" customFormat="1" ht="14.25" x14ac:dyDescent="0.25">
      <c r="A100" s="82" t="s">
        <v>4</v>
      </c>
      <c r="B100" s="75" t="s">
        <v>6</v>
      </c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7"/>
      <c r="O100" s="17"/>
      <c r="P100" s="37"/>
    </row>
    <row r="101" spans="1:16" s="9" customFormat="1" ht="14.25" x14ac:dyDescent="0.25">
      <c r="A101" s="82"/>
      <c r="B101" s="75" t="s">
        <v>6</v>
      </c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7"/>
      <c r="O101" s="17"/>
    </row>
    <row r="102" spans="1:16" s="9" customFormat="1" ht="31.5" x14ac:dyDescent="0.25">
      <c r="A102" s="110" t="s">
        <v>44</v>
      </c>
      <c r="B102" s="71" t="s">
        <v>6</v>
      </c>
      <c r="C102" s="72"/>
      <c r="D102" s="72">
        <f>D94-D98</f>
        <v>-8000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3"/>
      <c r="O102" s="73"/>
    </row>
    <row r="103" spans="1:16" s="9" customFormat="1" ht="15" x14ac:dyDescent="0.25">
      <c r="A103" s="31" t="s">
        <v>38</v>
      </c>
      <c r="B103" s="43" t="s">
        <v>6</v>
      </c>
      <c r="C103" s="30"/>
      <c r="D103" s="30">
        <f>SUM(D104:D107)</f>
        <v>8000</v>
      </c>
      <c r="E103" s="30">
        <f t="shared" ref="E103:O103" si="57">SUM(E104:E107)</f>
        <v>0</v>
      </c>
      <c r="F103" s="30">
        <f t="shared" si="57"/>
        <v>0</v>
      </c>
      <c r="G103" s="30">
        <f t="shared" si="57"/>
        <v>0</v>
      </c>
      <c r="H103" s="30">
        <f t="shared" si="57"/>
        <v>0</v>
      </c>
      <c r="I103" s="30">
        <f t="shared" si="57"/>
        <v>0</v>
      </c>
      <c r="J103" s="30">
        <f t="shared" si="57"/>
        <v>0</v>
      </c>
      <c r="K103" s="30">
        <f t="shared" si="57"/>
        <v>0</v>
      </c>
      <c r="L103" s="30">
        <f t="shared" si="57"/>
        <v>0</v>
      </c>
      <c r="M103" s="30">
        <f t="shared" si="57"/>
        <v>0</v>
      </c>
      <c r="N103" s="30">
        <f t="shared" si="57"/>
        <v>0</v>
      </c>
      <c r="O103" s="30">
        <f t="shared" si="57"/>
        <v>0</v>
      </c>
    </row>
    <row r="104" spans="1:16" s="9" customFormat="1" ht="14.25" x14ac:dyDescent="0.25">
      <c r="A104" s="89" t="s">
        <v>12</v>
      </c>
      <c r="B104" s="75" t="s">
        <v>6</v>
      </c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7"/>
      <c r="O104" s="17"/>
    </row>
    <row r="105" spans="1:16" s="9" customFormat="1" ht="14.25" x14ac:dyDescent="0.25">
      <c r="A105" s="89" t="s">
        <v>14</v>
      </c>
      <c r="B105" s="75" t="s">
        <v>6</v>
      </c>
      <c r="C105" s="15"/>
      <c r="D105" s="16">
        <v>8000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O105" s="17"/>
    </row>
    <row r="106" spans="1:16" s="9" customFormat="1" ht="14.25" x14ac:dyDescent="0.25">
      <c r="A106" s="82" t="s">
        <v>4</v>
      </c>
      <c r="B106" s="75" t="s">
        <v>6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17"/>
    </row>
    <row r="107" spans="1:16" s="9" customFormat="1" ht="14.25" x14ac:dyDescent="0.25">
      <c r="A107" s="82"/>
      <c r="B107" s="75" t="s">
        <v>6</v>
      </c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17"/>
    </row>
    <row r="108" spans="1:16" s="9" customFormat="1" ht="15" x14ac:dyDescent="0.25">
      <c r="A108" s="31" t="s">
        <v>42</v>
      </c>
      <c r="B108" s="43" t="s">
        <v>6</v>
      </c>
      <c r="C108" s="30"/>
      <c r="D108" s="30">
        <f>SUM(D109:D112)</f>
        <v>0</v>
      </c>
      <c r="E108" s="30">
        <f t="shared" ref="E108:O108" si="58">SUM(E109:E112)</f>
        <v>0</v>
      </c>
      <c r="F108" s="30">
        <f t="shared" si="58"/>
        <v>0</v>
      </c>
      <c r="G108" s="30">
        <f t="shared" si="58"/>
        <v>0</v>
      </c>
      <c r="H108" s="30">
        <f t="shared" si="58"/>
        <v>0</v>
      </c>
      <c r="I108" s="30">
        <f t="shared" si="58"/>
        <v>0</v>
      </c>
      <c r="J108" s="30">
        <f t="shared" si="58"/>
        <v>0</v>
      </c>
      <c r="K108" s="30">
        <f t="shared" si="58"/>
        <v>0</v>
      </c>
      <c r="L108" s="30">
        <f t="shared" si="58"/>
        <v>0</v>
      </c>
      <c r="M108" s="30">
        <f t="shared" si="58"/>
        <v>0</v>
      </c>
      <c r="N108" s="30">
        <f t="shared" si="58"/>
        <v>0</v>
      </c>
      <c r="O108" s="30">
        <f t="shared" si="58"/>
        <v>0</v>
      </c>
    </row>
    <row r="109" spans="1:16" s="9" customFormat="1" ht="14.25" x14ac:dyDescent="0.25">
      <c r="A109" s="82" t="s">
        <v>13</v>
      </c>
      <c r="B109" s="75" t="s">
        <v>6</v>
      </c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7"/>
      <c r="O109" s="17"/>
    </row>
    <row r="110" spans="1:16" s="9" customFormat="1" ht="14.25" x14ac:dyDescent="0.25">
      <c r="A110" s="82" t="s">
        <v>16</v>
      </c>
      <c r="B110" s="75" t="s">
        <v>6</v>
      </c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7"/>
      <c r="P110" s="14"/>
    </row>
    <row r="111" spans="1:16" s="9" customFormat="1" ht="14.25" x14ac:dyDescent="0.25">
      <c r="A111" s="82" t="s">
        <v>4</v>
      </c>
      <c r="B111" s="75" t="s">
        <v>6</v>
      </c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7"/>
      <c r="O111" s="17"/>
      <c r="P111" s="14"/>
    </row>
    <row r="112" spans="1:16" s="9" customFormat="1" ht="14.25" x14ac:dyDescent="0.25">
      <c r="A112" s="82"/>
      <c r="B112" s="75" t="s">
        <v>6</v>
      </c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7"/>
      <c r="P112" s="14"/>
    </row>
    <row r="113" spans="1:22" s="9" customFormat="1" x14ac:dyDescent="0.25">
      <c r="A113" s="110" t="s">
        <v>39</v>
      </c>
      <c r="B113" s="71" t="s">
        <v>6</v>
      </c>
      <c r="C113" s="72"/>
      <c r="D113" s="72">
        <f>D103-D108</f>
        <v>8000</v>
      </c>
      <c r="E113" s="72">
        <f t="shared" ref="E113:O113" si="59">E103-E108</f>
        <v>0</v>
      </c>
      <c r="F113" s="72">
        <f t="shared" si="59"/>
        <v>0</v>
      </c>
      <c r="G113" s="72">
        <f t="shared" si="59"/>
        <v>0</v>
      </c>
      <c r="H113" s="72">
        <f t="shared" si="59"/>
        <v>0</v>
      </c>
      <c r="I113" s="72">
        <f t="shared" si="59"/>
        <v>0</v>
      </c>
      <c r="J113" s="72">
        <f t="shared" si="59"/>
        <v>0</v>
      </c>
      <c r="K113" s="72">
        <f t="shared" si="59"/>
        <v>0</v>
      </c>
      <c r="L113" s="72">
        <f t="shared" si="59"/>
        <v>0</v>
      </c>
      <c r="M113" s="72">
        <f t="shared" si="59"/>
        <v>0</v>
      </c>
      <c r="N113" s="72">
        <f t="shared" si="59"/>
        <v>0</v>
      </c>
      <c r="O113" s="72">
        <f t="shared" si="59"/>
        <v>0</v>
      </c>
      <c r="P113" s="14"/>
    </row>
    <row r="114" spans="1:22" s="9" customFormat="1" ht="31.15" customHeight="1" x14ac:dyDescent="0.25">
      <c r="A114" s="63" t="s">
        <v>40</v>
      </c>
      <c r="B114" s="61" t="s">
        <v>6</v>
      </c>
      <c r="C114" s="62"/>
      <c r="D114" s="62">
        <f>D93+D102+D113</f>
        <v>-212.75</v>
      </c>
      <c r="E114" s="62">
        <f t="shared" ref="E114:O114" si="60">E93+E102+E113</f>
        <v>87.25</v>
      </c>
      <c r="F114" s="62">
        <f t="shared" si="60"/>
        <v>147.25</v>
      </c>
      <c r="G114" s="62">
        <f t="shared" si="60"/>
        <v>347.25</v>
      </c>
      <c r="H114" s="62">
        <f t="shared" si="60"/>
        <v>387.25</v>
      </c>
      <c r="I114" s="62">
        <f t="shared" si="60"/>
        <v>387.25</v>
      </c>
      <c r="J114" s="62">
        <f t="shared" si="60"/>
        <v>327.25</v>
      </c>
      <c r="K114" s="62">
        <f t="shared" si="60"/>
        <v>587.25</v>
      </c>
      <c r="L114" s="62">
        <f t="shared" si="60"/>
        <v>447.25</v>
      </c>
      <c r="M114" s="62">
        <f t="shared" si="60"/>
        <v>327.25</v>
      </c>
      <c r="N114" s="62">
        <f t="shared" si="60"/>
        <v>327.25</v>
      </c>
      <c r="O114" s="62">
        <f t="shared" si="60"/>
        <v>-92.75</v>
      </c>
    </row>
    <row r="115" spans="1:22" s="9" customFormat="1" ht="32.450000000000003" customHeight="1" x14ac:dyDescent="0.25">
      <c r="A115" s="64" t="s">
        <v>41</v>
      </c>
      <c r="B115" s="65" t="s">
        <v>6</v>
      </c>
      <c r="C115" s="66"/>
      <c r="D115" s="66">
        <f t="shared" ref="D115:O115" si="61">D73+D114</f>
        <v>-212.75</v>
      </c>
      <c r="E115" s="66">
        <f t="shared" si="61"/>
        <v>-125.5</v>
      </c>
      <c r="F115" s="66">
        <f t="shared" si="61"/>
        <v>21.75</v>
      </c>
      <c r="G115" s="66">
        <f t="shared" si="61"/>
        <v>369</v>
      </c>
      <c r="H115" s="66">
        <f t="shared" si="61"/>
        <v>756.25</v>
      </c>
      <c r="I115" s="66">
        <f t="shared" si="61"/>
        <v>1143.5</v>
      </c>
      <c r="J115" s="66">
        <f t="shared" si="61"/>
        <v>1470.75</v>
      </c>
      <c r="K115" s="66">
        <f t="shared" si="61"/>
        <v>2058</v>
      </c>
      <c r="L115" s="66">
        <f t="shared" si="61"/>
        <v>2505.25</v>
      </c>
      <c r="M115" s="66">
        <f t="shared" si="61"/>
        <v>2832.5</v>
      </c>
      <c r="N115" s="66">
        <f t="shared" si="61"/>
        <v>3159.75</v>
      </c>
      <c r="O115" s="66">
        <f t="shared" si="61"/>
        <v>3067</v>
      </c>
      <c r="P115" s="127" t="s">
        <v>21</v>
      </c>
      <c r="Q115" s="128"/>
      <c r="R115" s="128"/>
      <c r="S115" s="128"/>
      <c r="T115" s="128"/>
      <c r="U115" s="128"/>
      <c r="V115" s="34"/>
    </row>
    <row r="116" spans="1:22" s="9" customFormat="1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1"/>
      <c r="Q116" s="33"/>
      <c r="R116" s="33"/>
      <c r="S116" s="33"/>
      <c r="T116" s="33"/>
      <c r="U116" s="33"/>
      <c r="V116" s="34"/>
    </row>
    <row r="117" spans="1:22" s="9" customFormat="1" x14ac:dyDescent="0.25">
      <c r="A117" s="35"/>
      <c r="B117" s="44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103" t="s">
        <v>24</v>
      </c>
      <c r="P117" s="1"/>
      <c r="R117" s="33"/>
      <c r="S117" s="33"/>
      <c r="T117" s="33"/>
      <c r="U117" s="33"/>
      <c r="V117" s="34"/>
    </row>
    <row r="118" spans="1:22" s="9" customFormat="1" ht="31.5" x14ac:dyDescent="0.2">
      <c r="A118" s="119" t="s">
        <v>52</v>
      </c>
      <c r="B118" s="45" t="s">
        <v>7</v>
      </c>
      <c r="C118" s="45"/>
      <c r="D118" s="106">
        <v>1</v>
      </c>
      <c r="E118" s="106">
        <v>2</v>
      </c>
      <c r="F118" s="106">
        <v>3</v>
      </c>
      <c r="G118" s="106">
        <v>4</v>
      </c>
      <c r="H118" s="106">
        <v>5</v>
      </c>
      <c r="I118" s="106">
        <v>6</v>
      </c>
      <c r="J118" s="106">
        <v>7</v>
      </c>
      <c r="K118" s="106">
        <v>8</v>
      </c>
      <c r="L118" s="106">
        <v>9</v>
      </c>
      <c r="M118" s="106">
        <v>10</v>
      </c>
      <c r="N118" s="106">
        <v>11</v>
      </c>
      <c r="O118" s="106">
        <v>12</v>
      </c>
      <c r="P118" s="1"/>
    </row>
    <row r="119" spans="1:22" s="9" customFormat="1" ht="15" x14ac:dyDescent="0.2">
      <c r="A119" s="46" t="s">
        <v>17</v>
      </c>
      <c r="B119" s="43" t="s">
        <v>6</v>
      </c>
      <c r="C119" s="30"/>
      <c r="D119" s="30">
        <f t="shared" ref="D119:O119" si="62">IF(D5&gt;0,(D35+D49)/(1-D23/D5),0)</f>
        <v>4319.3055555555566</v>
      </c>
      <c r="E119" s="30">
        <f t="shared" si="62"/>
        <v>2819.3055555555561</v>
      </c>
      <c r="F119" s="30">
        <f t="shared" si="62"/>
        <v>2819.3055555555561</v>
      </c>
      <c r="G119" s="30">
        <f t="shared" si="62"/>
        <v>3319.3055555555561</v>
      </c>
      <c r="H119" s="30">
        <f t="shared" si="62"/>
        <v>2819.3055555555561</v>
      </c>
      <c r="I119" s="30">
        <f t="shared" si="62"/>
        <v>2819.3055555555561</v>
      </c>
      <c r="J119" s="30">
        <f t="shared" si="62"/>
        <v>2819.3055555555561</v>
      </c>
      <c r="K119" s="30">
        <f t="shared" si="62"/>
        <v>3319.3055555555561</v>
      </c>
      <c r="L119" s="30">
        <f t="shared" si="62"/>
        <v>2819.3055555555561</v>
      </c>
      <c r="M119" s="30">
        <f t="shared" si="62"/>
        <v>2819.3055555555561</v>
      </c>
      <c r="N119" s="30">
        <f t="shared" si="62"/>
        <v>2819.3055555555561</v>
      </c>
      <c r="O119" s="30">
        <f t="shared" si="62"/>
        <v>2819.3055555555561</v>
      </c>
      <c r="P119" s="1"/>
    </row>
    <row r="120" spans="1:22" s="9" customFormat="1" ht="15" x14ac:dyDescent="0.2">
      <c r="A120" s="46" t="s">
        <v>18</v>
      </c>
      <c r="B120" s="43" t="s">
        <v>19</v>
      </c>
      <c r="C120" s="30"/>
      <c r="D120" s="47">
        <f t="shared" ref="D120:O120" si="63">IF(D5&gt;0,(D5-D119)/D5,0)</f>
        <v>-0.59974279835390987</v>
      </c>
      <c r="E120" s="47">
        <f t="shared" si="63"/>
        <v>-4.4187242798354114E-2</v>
      </c>
      <c r="F120" s="47">
        <f t="shared" si="63"/>
        <v>6.0231481481481296E-2</v>
      </c>
      <c r="G120" s="47">
        <f t="shared" si="63"/>
        <v>0.26237654320987641</v>
      </c>
      <c r="H120" s="47">
        <f t="shared" si="63"/>
        <v>0.32873677248677236</v>
      </c>
      <c r="I120" s="47">
        <f t="shared" si="63"/>
        <v>0.32873677248677236</v>
      </c>
      <c r="J120" s="47">
        <f t="shared" si="63"/>
        <v>0.27710113960113947</v>
      </c>
      <c r="K120" s="47">
        <f t="shared" si="63"/>
        <v>0.41766569200779718</v>
      </c>
      <c r="L120" s="47">
        <f t="shared" si="63"/>
        <v>0.37348765432098752</v>
      </c>
      <c r="M120" s="47">
        <f t="shared" si="63"/>
        <v>0.27710113960113947</v>
      </c>
      <c r="N120" s="47">
        <f t="shared" si="63"/>
        <v>0.27710113960113947</v>
      </c>
      <c r="O120" s="47">
        <f t="shared" si="63"/>
        <v>-0.56628086419753121</v>
      </c>
      <c r="P120" s="1"/>
    </row>
    <row r="121" spans="1:22" s="9" customFormat="1" ht="15" x14ac:dyDescent="0.2">
      <c r="A121" s="48" t="s">
        <v>69</v>
      </c>
      <c r="B121" s="49" t="s">
        <v>20</v>
      </c>
      <c r="C121" s="50"/>
      <c r="D121" s="51">
        <f t="shared" ref="D121:O121" si="64">D119/D47</f>
        <v>-21.611535788742191</v>
      </c>
      <c r="E121" s="51">
        <f t="shared" si="64"/>
        <v>28.153952843273231</v>
      </c>
      <c r="F121" s="51">
        <f t="shared" si="64"/>
        <v>17.605377276669557</v>
      </c>
      <c r="G121" s="51">
        <f t="shared" si="64"/>
        <v>9.2167373698418835</v>
      </c>
      <c r="H121" s="51">
        <f t="shared" si="64"/>
        <v>7.0458174245053806</v>
      </c>
      <c r="I121" s="51">
        <f t="shared" si="64"/>
        <v>7.0458174245053806</v>
      </c>
      <c r="J121" s="51">
        <f t="shared" si="64"/>
        <v>8.2886892609228262</v>
      </c>
      <c r="K121" s="51">
        <f t="shared" si="64"/>
        <v>5.530895626012498</v>
      </c>
      <c r="L121" s="51">
        <f t="shared" si="64"/>
        <v>6.1270751584666474</v>
      </c>
      <c r="M121" s="51">
        <f t="shared" si="64"/>
        <v>8.2886892609228262</v>
      </c>
      <c r="N121" s="51">
        <f t="shared" si="64"/>
        <v>8.2886892609228262</v>
      </c>
      <c r="O121" s="51">
        <f t="shared" si="64"/>
        <v>-35.302608695652189</v>
      </c>
      <c r="P121" s="1"/>
    </row>
    <row r="122" spans="1:22" s="9" customFormat="1" ht="14.25" x14ac:dyDescent="0.2">
      <c r="A122" s="10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P122" s="1"/>
    </row>
    <row r="123" spans="1:22" s="9" customFormat="1" ht="14.25" x14ac:dyDescent="0.2">
      <c r="A123" s="10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P123" s="1"/>
    </row>
    <row r="124" spans="1:22" s="9" customFormat="1" ht="14.25" x14ac:dyDescent="0.2">
      <c r="A124" s="10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P124" s="1"/>
    </row>
    <row r="125" spans="1:22" s="9" customFormat="1" ht="14.25" x14ac:dyDescent="0.2">
      <c r="A125" s="10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P125" s="1"/>
    </row>
    <row r="126" spans="1:22" s="9" customFormat="1" ht="14.25" x14ac:dyDescent="0.2">
      <c r="A126" s="10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P126" s="1"/>
      <c r="Q126" s="14"/>
    </row>
    <row r="127" spans="1:22" s="14" customFormat="1" ht="12.75" x14ac:dyDescent="0.2">
      <c r="A127" s="11"/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P127" s="1"/>
    </row>
    <row r="128" spans="1:22" s="14" customFormat="1" ht="12.75" x14ac:dyDescent="0.2">
      <c r="A128" s="11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P128" s="1"/>
    </row>
    <row r="129" spans="1:17" s="14" customFormat="1" ht="12.75" x14ac:dyDescent="0.2">
      <c r="A129" s="11"/>
      <c r="B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P129" s="1"/>
    </row>
    <row r="130" spans="1:17" s="14" customFormat="1" ht="12.75" x14ac:dyDescent="0.2">
      <c r="A130" s="11"/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P130" s="1"/>
      <c r="Q130" s="1"/>
    </row>
    <row r="131" spans="1:17" ht="12.75" x14ac:dyDescent="0.2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7" ht="12.75" x14ac:dyDescent="0.2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7" ht="12.75" x14ac:dyDescent="0.2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7" ht="12.75" x14ac:dyDescent="0.2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7" ht="12.75" x14ac:dyDescent="0.2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7" ht="12.75" x14ac:dyDescent="0.2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7" ht="12.75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7" ht="12.75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7" ht="12.75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7" ht="12.75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7" ht="12.75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7" ht="12.75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7" ht="12.75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7" ht="12.75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</sheetData>
  <mergeCells count="3">
    <mergeCell ref="P115:U115"/>
    <mergeCell ref="A1:D1"/>
    <mergeCell ref="P53:U53"/>
  </mergeCells>
  <conditionalFormatting sqref="C115:O115 C117:N11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Строительные работы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Цуприк Анна Ивановна</cp:lastModifiedBy>
  <dcterms:created xsi:type="dcterms:W3CDTF">2020-12-16T08:05:56Z</dcterms:created>
  <dcterms:modified xsi:type="dcterms:W3CDTF">2023-07-05T08:36:57Z</dcterms:modified>
</cp:coreProperties>
</file>